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netfile-sv01\子ども未来部\子ども政策課\子ども育成係\C-06　児童クラブ\A-07.年度がわり\R4実績-R5計画\R5月別報告書\アップロード用\"/>
    </mc:Choice>
  </mc:AlternateContent>
  <bookViews>
    <workbookView xWindow="0" yWindow="0" windowWidth="20490" windowHeight="10920" activeTab="13"/>
  </bookViews>
  <sheets>
    <sheet name="報告書様式" sheetId="125" r:id="rId1"/>
    <sheet name="集計表" sheetId="100" state="hidden" r:id="rId2"/>
    <sheet name="4月" sheetId="116" r:id="rId3"/>
    <sheet name="5月" sheetId="117" r:id="rId4"/>
    <sheet name="6月" sheetId="118" r:id="rId5"/>
    <sheet name="7月" sheetId="119" r:id="rId6"/>
    <sheet name="8月" sheetId="120" r:id="rId7"/>
    <sheet name="9月" sheetId="121" r:id="rId8"/>
    <sheet name="10月" sheetId="122" r:id="rId9"/>
    <sheet name="11月" sheetId="123" r:id="rId10"/>
    <sheet name="12月" sheetId="124" r:id="rId11"/>
    <sheet name="1月" sheetId="113" r:id="rId12"/>
    <sheet name="2月" sheetId="114" r:id="rId13"/>
    <sheet name="3月" sheetId="115" r:id="rId14"/>
    <sheet name="実績報告別紙１" sheetId="126" r:id="rId15"/>
  </sheets>
  <definedNames>
    <definedName name="_xlnm.Print_Area" localSheetId="8">'10月'!$A$1:$AS$70</definedName>
    <definedName name="_xlnm.Print_Area" localSheetId="9">'11月'!$A$1:$AR$70</definedName>
    <definedName name="_xlnm.Print_Area" localSheetId="10">'12月'!$A$1:$AS$70</definedName>
    <definedName name="_xlnm.Print_Area" localSheetId="11">'1月'!$A$1:$AS$70</definedName>
    <definedName name="_xlnm.Print_Area" localSheetId="12">'2月'!$A$1:$AQ$70</definedName>
    <definedName name="_xlnm.Print_Area" localSheetId="13">'3月'!$A$1:$AS$70</definedName>
    <definedName name="_xlnm.Print_Area" localSheetId="2">'4月'!$A$1:$AR$70</definedName>
    <definedName name="_xlnm.Print_Area" localSheetId="3">'5月'!$A$1:$AS$70</definedName>
    <definedName name="_xlnm.Print_Area" localSheetId="4">'6月'!$A$1:$AR$70</definedName>
    <definedName name="_xlnm.Print_Area" localSheetId="5">'7月'!$A$1:$AS$70</definedName>
    <definedName name="_xlnm.Print_Area" localSheetId="6">'8月'!$A$1:$AS$70</definedName>
    <definedName name="_xlnm.Print_Area" localSheetId="7">'9月'!$A$1:$AR$70</definedName>
    <definedName name="_xlnm.Print_Area" localSheetId="14">実績報告別紙１!$A$1:$R$55</definedName>
    <definedName name="_xlnm.Print_Area" localSheetId="0">報告書様式!$A$1:$S$39</definedName>
    <definedName name="_xlnm.Print_Titles" localSheetId="8">'10月'!$1:$7</definedName>
    <definedName name="_xlnm.Print_Titles" localSheetId="9">'11月'!$1:$7</definedName>
    <definedName name="_xlnm.Print_Titles" localSheetId="10">'12月'!$1:$7</definedName>
    <definedName name="_xlnm.Print_Titles" localSheetId="11">'1月'!$1:$7</definedName>
    <definedName name="_xlnm.Print_Titles" localSheetId="12">'2月'!$1:$7</definedName>
    <definedName name="_xlnm.Print_Titles" localSheetId="13">'3月'!$1:$7</definedName>
    <definedName name="_xlnm.Print_Titles" localSheetId="2">'4月'!$1:$7</definedName>
    <definedName name="_xlnm.Print_Titles" localSheetId="3">'5月'!$1:$7</definedName>
    <definedName name="_xlnm.Print_Titles" localSheetId="4">'6月'!$1:$7</definedName>
    <definedName name="_xlnm.Print_Titles" localSheetId="5">'7月'!$1:$7</definedName>
    <definedName name="_xlnm.Print_Titles" localSheetId="6">'8月'!$1:$7</definedName>
    <definedName name="_xlnm.Print_Titles" localSheetId="7">'9月'!$1:$7</definedName>
  </definedNames>
  <calcPr calcId="162913"/>
</workbook>
</file>

<file path=xl/calcChain.xml><?xml version="1.0" encoding="utf-8"?>
<calcChain xmlns="http://schemas.openxmlformats.org/spreadsheetml/2006/main">
  <c r="AK68" i="114" l="1"/>
  <c r="Z1" i="114" s="1"/>
  <c r="AL67" i="114"/>
  <c r="AL66" i="114"/>
  <c r="AL65" i="114"/>
  <c r="AL64" i="114"/>
  <c r="AL63" i="114"/>
  <c r="AL62" i="114"/>
  <c r="AL61" i="114"/>
  <c r="AL60" i="114"/>
  <c r="AL59" i="114"/>
  <c r="AL58" i="114"/>
  <c r="AL57" i="114"/>
  <c r="AL56" i="114"/>
  <c r="AL55" i="114"/>
  <c r="AL54" i="114"/>
  <c r="AL53" i="114"/>
  <c r="AL52" i="114"/>
  <c r="AL51" i="114"/>
  <c r="AL50" i="114"/>
  <c r="AL49" i="114"/>
  <c r="AL48" i="114"/>
  <c r="AL47" i="114"/>
  <c r="AL46" i="114"/>
  <c r="AL45" i="114"/>
  <c r="AL44" i="114"/>
  <c r="AL43" i="114"/>
  <c r="AL42" i="114"/>
  <c r="AL41" i="114"/>
  <c r="AL40" i="114"/>
  <c r="AL39" i="114"/>
  <c r="AL38" i="114"/>
  <c r="AL37" i="114"/>
  <c r="AL36" i="114"/>
  <c r="AL35" i="114"/>
  <c r="AL34" i="114"/>
  <c r="AL33" i="114"/>
  <c r="AL32" i="114"/>
  <c r="AL31" i="114"/>
  <c r="AL30" i="114"/>
  <c r="AL29" i="114"/>
  <c r="AL28" i="114"/>
  <c r="AL27" i="114"/>
  <c r="AL26" i="114"/>
  <c r="AL25" i="114"/>
  <c r="AL24" i="114"/>
  <c r="AL23" i="114"/>
  <c r="AL22" i="114"/>
  <c r="AL21" i="114"/>
  <c r="AL20" i="114"/>
  <c r="AL19" i="114"/>
  <c r="AL18" i="114"/>
  <c r="AL17" i="114"/>
  <c r="AL16" i="114"/>
  <c r="AL15" i="114"/>
  <c r="AL14" i="114"/>
  <c r="AL13" i="114"/>
  <c r="AL12" i="114"/>
  <c r="AL11" i="114"/>
  <c r="AL10" i="114"/>
  <c r="AL9" i="114"/>
  <c r="AL8" i="114"/>
  <c r="AL68" i="114" s="1"/>
  <c r="AK69" i="114"/>
  <c r="AK70" i="114" s="1"/>
  <c r="AK6" i="114"/>
  <c r="W14" i="100" l="1"/>
  <c r="W12" i="100"/>
  <c r="W11" i="100"/>
  <c r="W10" i="100"/>
  <c r="W9" i="100"/>
  <c r="W8" i="100"/>
  <c r="W7" i="100"/>
  <c r="W6" i="100"/>
  <c r="W5" i="100"/>
  <c r="W4" i="100"/>
  <c r="W3" i="100"/>
  <c r="Q72" i="115"/>
  <c r="Q72" i="113"/>
  <c r="Q72" i="124"/>
  <c r="Q72" i="123"/>
  <c r="Q72" i="122"/>
  <c r="Q72" i="121"/>
  <c r="Q72" i="120"/>
  <c r="Q72" i="119"/>
  <c r="Q72" i="118"/>
  <c r="Q72" i="117"/>
  <c r="Q72" i="116"/>
  <c r="AR68" i="115"/>
  <c r="AP68" i="114"/>
  <c r="Q72" i="114" s="1"/>
  <c r="W13" i="100" s="1"/>
  <c r="AR68" i="113"/>
  <c r="AR68" i="124"/>
  <c r="AQ68" i="123"/>
  <c r="AR68" i="122"/>
  <c r="AQ68" i="121"/>
  <c r="AR68" i="120"/>
  <c r="AR68" i="119"/>
  <c r="AQ68" i="118"/>
  <c r="AR68" i="117"/>
  <c r="AQ68" i="116"/>
  <c r="M72" i="115" l="1"/>
  <c r="M72" i="114"/>
  <c r="M72" i="113"/>
  <c r="M72" i="124"/>
  <c r="M72" i="123"/>
  <c r="M72" i="122"/>
  <c r="M72" i="121"/>
  <c r="M72" i="120"/>
  <c r="M72" i="119"/>
  <c r="M72" i="118"/>
  <c r="M72" i="117"/>
  <c r="M72" i="116"/>
  <c r="P45" i="126" l="1"/>
  <c r="O45" i="126"/>
  <c r="N45" i="126"/>
  <c r="M45" i="126"/>
  <c r="L45" i="126"/>
  <c r="K45" i="126"/>
  <c r="J45" i="126"/>
  <c r="I45" i="126"/>
  <c r="H45" i="126"/>
  <c r="G45" i="126"/>
  <c r="F45" i="126"/>
  <c r="E45" i="126"/>
  <c r="Q45" i="126" l="1"/>
  <c r="AN8" i="122"/>
  <c r="AN9" i="122"/>
  <c r="AN10" i="122"/>
  <c r="AN11" i="122"/>
  <c r="AN12" i="122"/>
  <c r="AN13" i="122"/>
  <c r="AN14" i="122"/>
  <c r="AN15" i="122"/>
  <c r="AN16" i="122"/>
  <c r="AN17" i="122"/>
  <c r="AN18" i="122"/>
  <c r="AN19" i="122"/>
  <c r="AN20" i="122"/>
  <c r="AN21" i="122"/>
  <c r="AN22" i="122"/>
  <c r="AN23" i="122"/>
  <c r="AN24" i="122"/>
  <c r="AN14" i="115" l="1"/>
  <c r="AM4" i="117" l="1"/>
  <c r="AM4" i="118"/>
  <c r="AM4" i="119"/>
  <c r="AM4" i="120"/>
  <c r="AM4" i="121"/>
  <c r="AM4" i="122"/>
  <c r="AM4" i="123"/>
  <c r="AM4" i="124"/>
  <c r="AM4" i="113"/>
  <c r="AN4" i="114"/>
  <c r="AM4" i="115"/>
  <c r="AM4" i="116"/>
  <c r="J69" i="116" l="1"/>
  <c r="J70" i="116" s="1"/>
  <c r="K69" i="116"/>
  <c r="K70" i="116" s="1"/>
  <c r="L69" i="116"/>
  <c r="L70" i="116" s="1"/>
  <c r="M69" i="116"/>
  <c r="M70" i="116" s="1"/>
  <c r="N69" i="116"/>
  <c r="N70" i="116" s="1"/>
  <c r="O69" i="116"/>
  <c r="O70" i="116" s="1"/>
  <c r="P69" i="116"/>
  <c r="P70" i="116" s="1"/>
  <c r="Q69" i="116"/>
  <c r="Q70" i="116" s="1"/>
  <c r="R69" i="116"/>
  <c r="R70" i="116" s="1"/>
  <c r="S69" i="116"/>
  <c r="S70" i="116" s="1"/>
  <c r="T69" i="116"/>
  <c r="T70" i="116" s="1"/>
  <c r="U69" i="116"/>
  <c r="U70" i="116" s="1"/>
  <c r="V69" i="116"/>
  <c r="V70" i="116" s="1"/>
  <c r="W69" i="116"/>
  <c r="W70" i="116" s="1"/>
  <c r="X69" i="116"/>
  <c r="X70" i="116" s="1"/>
  <c r="Y69" i="116"/>
  <c r="Y70" i="116" s="1"/>
  <c r="Z69" i="116"/>
  <c r="Z70" i="116" s="1"/>
  <c r="AA69" i="116"/>
  <c r="AA70" i="116" s="1"/>
  <c r="AB69" i="116"/>
  <c r="AB70" i="116" s="1"/>
  <c r="AC69" i="116"/>
  <c r="AC70" i="116" s="1"/>
  <c r="AD69" i="116"/>
  <c r="AD70" i="116" s="1"/>
  <c r="AE69" i="116"/>
  <c r="AE70" i="116" s="1"/>
  <c r="AF69" i="116"/>
  <c r="AF70" i="116" s="1"/>
  <c r="AG69" i="116"/>
  <c r="AG70" i="116" s="1"/>
  <c r="AH69" i="116"/>
  <c r="AH70" i="116" s="1"/>
  <c r="AI69" i="116"/>
  <c r="AI70" i="116" s="1"/>
  <c r="AJ69" i="116"/>
  <c r="AJ70" i="116" s="1"/>
  <c r="AK69" i="116"/>
  <c r="AK70" i="116" s="1"/>
  <c r="AL69" i="116"/>
  <c r="AL70" i="116" s="1"/>
  <c r="J69" i="117"/>
  <c r="J70" i="117" s="1"/>
  <c r="K69" i="117"/>
  <c r="K70" i="117" s="1"/>
  <c r="L69" i="117"/>
  <c r="L70" i="117" s="1"/>
  <c r="M69" i="117"/>
  <c r="M70" i="117" s="1"/>
  <c r="N69" i="117"/>
  <c r="N70" i="117" s="1"/>
  <c r="O69" i="117"/>
  <c r="O70" i="117" s="1"/>
  <c r="P69" i="117"/>
  <c r="P70" i="117" s="1"/>
  <c r="Q69" i="117"/>
  <c r="Q70" i="117" s="1"/>
  <c r="R69" i="117"/>
  <c r="R70" i="117" s="1"/>
  <c r="S69" i="117"/>
  <c r="S70" i="117" s="1"/>
  <c r="T69" i="117"/>
  <c r="T70" i="117" s="1"/>
  <c r="U69" i="117"/>
  <c r="U70" i="117" s="1"/>
  <c r="V69" i="117"/>
  <c r="V70" i="117" s="1"/>
  <c r="W69" i="117"/>
  <c r="W70" i="117" s="1"/>
  <c r="X69" i="117"/>
  <c r="X70" i="117" s="1"/>
  <c r="Y69" i="117"/>
  <c r="Y70" i="117" s="1"/>
  <c r="Z69" i="117"/>
  <c r="Z70" i="117" s="1"/>
  <c r="AA69" i="117"/>
  <c r="AA70" i="117" s="1"/>
  <c r="AB69" i="117"/>
  <c r="AB70" i="117" s="1"/>
  <c r="AC69" i="117"/>
  <c r="AC70" i="117" s="1"/>
  <c r="AD69" i="117"/>
  <c r="AD70" i="117" s="1"/>
  <c r="AE69" i="117"/>
  <c r="AE70" i="117" s="1"/>
  <c r="AF69" i="117"/>
  <c r="AF70" i="117" s="1"/>
  <c r="AG69" i="117"/>
  <c r="AG70" i="117" s="1"/>
  <c r="AH69" i="117"/>
  <c r="AH70" i="117" s="1"/>
  <c r="AI69" i="117"/>
  <c r="AI70" i="117" s="1"/>
  <c r="AJ69" i="117"/>
  <c r="AJ70" i="117" s="1"/>
  <c r="AK69" i="117"/>
  <c r="AK70" i="117" s="1"/>
  <c r="AL69" i="117"/>
  <c r="AL70" i="117" s="1"/>
  <c r="AM69" i="117"/>
  <c r="AM70" i="117" s="1"/>
  <c r="J69" i="118"/>
  <c r="J70" i="118" s="1"/>
  <c r="K69" i="118"/>
  <c r="K70" i="118" s="1"/>
  <c r="L69" i="118"/>
  <c r="L70" i="118" s="1"/>
  <c r="M69" i="118"/>
  <c r="M70" i="118" s="1"/>
  <c r="N69" i="118"/>
  <c r="N70" i="118" s="1"/>
  <c r="O69" i="118"/>
  <c r="O70" i="118" s="1"/>
  <c r="P69" i="118"/>
  <c r="P70" i="118" s="1"/>
  <c r="Q69" i="118"/>
  <c r="Q70" i="118" s="1"/>
  <c r="R69" i="118"/>
  <c r="R70" i="118" s="1"/>
  <c r="S69" i="118"/>
  <c r="S70" i="118" s="1"/>
  <c r="T69" i="118"/>
  <c r="T70" i="118" s="1"/>
  <c r="U69" i="118"/>
  <c r="U70" i="118" s="1"/>
  <c r="V69" i="118"/>
  <c r="V70" i="118" s="1"/>
  <c r="W69" i="118"/>
  <c r="W70" i="118" s="1"/>
  <c r="X69" i="118"/>
  <c r="X70" i="118" s="1"/>
  <c r="Y69" i="118"/>
  <c r="Y70" i="118" s="1"/>
  <c r="Z69" i="118"/>
  <c r="Z70" i="118" s="1"/>
  <c r="AA69" i="118"/>
  <c r="AA70" i="118" s="1"/>
  <c r="AB69" i="118"/>
  <c r="AB70" i="118" s="1"/>
  <c r="AC69" i="118"/>
  <c r="AC70" i="118" s="1"/>
  <c r="AD69" i="118"/>
  <c r="AD70" i="118" s="1"/>
  <c r="AE69" i="118"/>
  <c r="AE70" i="118" s="1"/>
  <c r="AF69" i="118"/>
  <c r="AF70" i="118" s="1"/>
  <c r="AG69" i="118"/>
  <c r="AG70" i="118" s="1"/>
  <c r="AH69" i="118"/>
  <c r="AH70" i="118" s="1"/>
  <c r="AI69" i="118"/>
  <c r="AI70" i="118" s="1"/>
  <c r="AJ69" i="118"/>
  <c r="AJ70" i="118" s="1"/>
  <c r="AK69" i="118"/>
  <c r="AK70" i="118" s="1"/>
  <c r="AL69" i="118"/>
  <c r="AL70" i="118" s="1"/>
  <c r="J69" i="119"/>
  <c r="J70" i="119" s="1"/>
  <c r="K69" i="119"/>
  <c r="K70" i="119" s="1"/>
  <c r="L69" i="119"/>
  <c r="L70" i="119" s="1"/>
  <c r="M69" i="119"/>
  <c r="M70" i="119" s="1"/>
  <c r="N69" i="119"/>
  <c r="N70" i="119" s="1"/>
  <c r="O69" i="119"/>
  <c r="O70" i="119" s="1"/>
  <c r="P69" i="119"/>
  <c r="P70" i="119" s="1"/>
  <c r="Q69" i="119"/>
  <c r="Q70" i="119" s="1"/>
  <c r="R69" i="119"/>
  <c r="R70" i="119" s="1"/>
  <c r="S69" i="119"/>
  <c r="S70" i="119" s="1"/>
  <c r="T69" i="119"/>
  <c r="T70" i="119" s="1"/>
  <c r="U69" i="119"/>
  <c r="U70" i="119" s="1"/>
  <c r="V69" i="119"/>
  <c r="V70" i="119" s="1"/>
  <c r="W69" i="119"/>
  <c r="W70" i="119" s="1"/>
  <c r="X69" i="119"/>
  <c r="X70" i="119" s="1"/>
  <c r="Y69" i="119"/>
  <c r="Y70" i="119" s="1"/>
  <c r="Z69" i="119"/>
  <c r="Z70" i="119" s="1"/>
  <c r="AA69" i="119"/>
  <c r="AA70" i="119" s="1"/>
  <c r="AB69" i="119"/>
  <c r="AB70" i="119" s="1"/>
  <c r="AC69" i="119"/>
  <c r="AC70" i="119" s="1"/>
  <c r="AD69" i="119"/>
  <c r="AD70" i="119" s="1"/>
  <c r="AE69" i="119"/>
  <c r="AE70" i="119" s="1"/>
  <c r="AF69" i="119"/>
  <c r="AF70" i="119" s="1"/>
  <c r="AG69" i="119"/>
  <c r="AG70" i="119" s="1"/>
  <c r="AH69" i="119"/>
  <c r="AH70" i="119" s="1"/>
  <c r="AI69" i="119"/>
  <c r="AI70" i="119" s="1"/>
  <c r="AJ69" i="119"/>
  <c r="AJ70" i="119" s="1"/>
  <c r="AK69" i="119"/>
  <c r="AK70" i="119" s="1"/>
  <c r="AL69" i="119"/>
  <c r="AL70" i="119" s="1"/>
  <c r="AM69" i="119"/>
  <c r="AM70" i="119" s="1"/>
  <c r="J69" i="120"/>
  <c r="J70" i="120" s="1"/>
  <c r="K69" i="120"/>
  <c r="K70" i="120" s="1"/>
  <c r="L69" i="120"/>
  <c r="L70" i="120" s="1"/>
  <c r="M69" i="120"/>
  <c r="M70" i="120" s="1"/>
  <c r="N69" i="120"/>
  <c r="N70" i="120" s="1"/>
  <c r="O69" i="120"/>
  <c r="O70" i="120" s="1"/>
  <c r="P69" i="120"/>
  <c r="P70" i="120" s="1"/>
  <c r="Q69" i="120"/>
  <c r="Q70" i="120" s="1"/>
  <c r="R69" i="120"/>
  <c r="R70" i="120" s="1"/>
  <c r="S69" i="120"/>
  <c r="S70" i="120" s="1"/>
  <c r="T69" i="120"/>
  <c r="T70" i="120" s="1"/>
  <c r="U69" i="120"/>
  <c r="U70" i="120" s="1"/>
  <c r="V69" i="120"/>
  <c r="V70" i="120" s="1"/>
  <c r="W69" i="120"/>
  <c r="W70" i="120" s="1"/>
  <c r="X69" i="120"/>
  <c r="X70" i="120" s="1"/>
  <c r="Y69" i="120"/>
  <c r="Y70" i="120" s="1"/>
  <c r="Z69" i="120"/>
  <c r="Z70" i="120" s="1"/>
  <c r="AA69" i="120"/>
  <c r="AA70" i="120" s="1"/>
  <c r="AB69" i="120"/>
  <c r="AB70" i="120" s="1"/>
  <c r="AC69" i="120"/>
  <c r="AC70" i="120" s="1"/>
  <c r="AD69" i="120"/>
  <c r="AD70" i="120" s="1"/>
  <c r="AE69" i="120"/>
  <c r="AE70" i="120" s="1"/>
  <c r="AF69" i="120"/>
  <c r="AF70" i="120" s="1"/>
  <c r="AG69" i="120"/>
  <c r="AG70" i="120" s="1"/>
  <c r="AH69" i="120"/>
  <c r="AH70" i="120" s="1"/>
  <c r="AI69" i="120"/>
  <c r="AI70" i="120" s="1"/>
  <c r="AJ69" i="120"/>
  <c r="AJ70" i="120" s="1"/>
  <c r="AK69" i="120"/>
  <c r="AK70" i="120" s="1"/>
  <c r="AL69" i="120"/>
  <c r="AL70" i="120" s="1"/>
  <c r="AM69" i="120"/>
  <c r="AM70" i="120" s="1"/>
  <c r="J69" i="121"/>
  <c r="J70" i="121" s="1"/>
  <c r="K69" i="121"/>
  <c r="K70" i="121" s="1"/>
  <c r="L69" i="121"/>
  <c r="L70" i="121" s="1"/>
  <c r="M69" i="121"/>
  <c r="M70" i="121" s="1"/>
  <c r="N69" i="121"/>
  <c r="N70" i="121" s="1"/>
  <c r="O69" i="121"/>
  <c r="O70" i="121" s="1"/>
  <c r="P69" i="121"/>
  <c r="P70" i="121" s="1"/>
  <c r="Q69" i="121"/>
  <c r="Q70" i="121" s="1"/>
  <c r="R69" i="121"/>
  <c r="R70" i="121" s="1"/>
  <c r="S69" i="121"/>
  <c r="S70" i="121" s="1"/>
  <c r="T69" i="121"/>
  <c r="T70" i="121" s="1"/>
  <c r="U69" i="121"/>
  <c r="U70" i="121" s="1"/>
  <c r="V69" i="121"/>
  <c r="V70" i="121" s="1"/>
  <c r="W69" i="121"/>
  <c r="W70" i="121" s="1"/>
  <c r="X69" i="121"/>
  <c r="X70" i="121" s="1"/>
  <c r="Y69" i="121"/>
  <c r="Y70" i="121" s="1"/>
  <c r="Z69" i="121"/>
  <c r="Z70" i="121" s="1"/>
  <c r="AA69" i="121"/>
  <c r="AA70" i="121" s="1"/>
  <c r="AB69" i="121"/>
  <c r="AB70" i="121" s="1"/>
  <c r="AC69" i="121"/>
  <c r="AC70" i="121" s="1"/>
  <c r="AD69" i="121"/>
  <c r="AD70" i="121" s="1"/>
  <c r="AE69" i="121"/>
  <c r="AE70" i="121" s="1"/>
  <c r="AF69" i="121"/>
  <c r="AF70" i="121" s="1"/>
  <c r="AG69" i="121"/>
  <c r="AG70" i="121" s="1"/>
  <c r="AH69" i="121"/>
  <c r="AH70" i="121" s="1"/>
  <c r="AI69" i="121"/>
  <c r="AI70" i="121" s="1"/>
  <c r="AJ69" i="121"/>
  <c r="AJ70" i="121" s="1"/>
  <c r="AK69" i="121"/>
  <c r="AK70" i="121" s="1"/>
  <c r="AL69" i="121"/>
  <c r="AL70" i="121" s="1"/>
  <c r="J69" i="122"/>
  <c r="J70" i="122" s="1"/>
  <c r="K69" i="122"/>
  <c r="K70" i="122" s="1"/>
  <c r="L69" i="122"/>
  <c r="L70" i="122" s="1"/>
  <c r="M69" i="122"/>
  <c r="M70" i="122" s="1"/>
  <c r="N69" i="122"/>
  <c r="N70" i="122" s="1"/>
  <c r="O69" i="122"/>
  <c r="O70" i="122" s="1"/>
  <c r="P69" i="122"/>
  <c r="P70" i="122" s="1"/>
  <c r="Q69" i="122"/>
  <c r="Q70" i="122" s="1"/>
  <c r="R69" i="122"/>
  <c r="R70" i="122" s="1"/>
  <c r="S69" i="122"/>
  <c r="S70" i="122" s="1"/>
  <c r="T69" i="122"/>
  <c r="T70" i="122" s="1"/>
  <c r="U69" i="122"/>
  <c r="U70" i="122" s="1"/>
  <c r="V69" i="122"/>
  <c r="V70" i="122" s="1"/>
  <c r="W69" i="122"/>
  <c r="W70" i="122" s="1"/>
  <c r="X69" i="122"/>
  <c r="X70" i="122" s="1"/>
  <c r="Y69" i="122"/>
  <c r="Y70" i="122" s="1"/>
  <c r="Z69" i="122"/>
  <c r="Z70" i="122" s="1"/>
  <c r="AA69" i="122"/>
  <c r="AA70" i="122" s="1"/>
  <c r="AB69" i="122"/>
  <c r="AB70" i="122" s="1"/>
  <c r="AC69" i="122"/>
  <c r="AC70" i="122" s="1"/>
  <c r="AD69" i="122"/>
  <c r="AD70" i="122" s="1"/>
  <c r="AE69" i="122"/>
  <c r="AE70" i="122" s="1"/>
  <c r="AF69" i="122"/>
  <c r="AF70" i="122" s="1"/>
  <c r="AG69" i="122"/>
  <c r="AG70" i="122" s="1"/>
  <c r="AH69" i="122"/>
  <c r="AH70" i="122" s="1"/>
  <c r="AI69" i="122"/>
  <c r="AI70" i="122" s="1"/>
  <c r="AJ69" i="122"/>
  <c r="AJ70" i="122" s="1"/>
  <c r="AK69" i="122"/>
  <c r="AK70" i="122" s="1"/>
  <c r="AL69" i="122"/>
  <c r="AL70" i="122" s="1"/>
  <c r="AM69" i="122"/>
  <c r="AM70" i="122" s="1"/>
  <c r="J69" i="123"/>
  <c r="J70" i="123" s="1"/>
  <c r="K69" i="123"/>
  <c r="K70" i="123" s="1"/>
  <c r="L69" i="123"/>
  <c r="L70" i="123" s="1"/>
  <c r="M69" i="123"/>
  <c r="M70" i="123" s="1"/>
  <c r="N69" i="123"/>
  <c r="N70" i="123" s="1"/>
  <c r="O69" i="123"/>
  <c r="O70" i="123" s="1"/>
  <c r="P69" i="123"/>
  <c r="P70" i="123" s="1"/>
  <c r="Q69" i="123"/>
  <c r="Q70" i="123" s="1"/>
  <c r="R69" i="123"/>
  <c r="R70" i="123" s="1"/>
  <c r="S69" i="123"/>
  <c r="S70" i="123" s="1"/>
  <c r="T69" i="123"/>
  <c r="T70" i="123" s="1"/>
  <c r="U69" i="123"/>
  <c r="U70" i="123" s="1"/>
  <c r="V69" i="123"/>
  <c r="V70" i="123" s="1"/>
  <c r="W69" i="123"/>
  <c r="W70" i="123" s="1"/>
  <c r="X69" i="123"/>
  <c r="X70" i="123" s="1"/>
  <c r="Y69" i="123"/>
  <c r="Y70" i="123" s="1"/>
  <c r="Z69" i="123"/>
  <c r="Z70" i="123" s="1"/>
  <c r="AA69" i="123"/>
  <c r="AA70" i="123" s="1"/>
  <c r="AB69" i="123"/>
  <c r="AB70" i="123" s="1"/>
  <c r="AC69" i="123"/>
  <c r="AC70" i="123" s="1"/>
  <c r="AD69" i="123"/>
  <c r="AD70" i="123" s="1"/>
  <c r="AE69" i="123"/>
  <c r="AE70" i="123" s="1"/>
  <c r="AF69" i="123"/>
  <c r="AF70" i="123" s="1"/>
  <c r="AG69" i="123"/>
  <c r="AG70" i="123" s="1"/>
  <c r="AH69" i="123"/>
  <c r="AH70" i="123" s="1"/>
  <c r="AI69" i="123"/>
  <c r="AI70" i="123" s="1"/>
  <c r="AJ69" i="123"/>
  <c r="AJ70" i="123" s="1"/>
  <c r="AK69" i="123"/>
  <c r="AK70" i="123" s="1"/>
  <c r="AL69" i="123"/>
  <c r="AL70" i="123" s="1"/>
  <c r="J69" i="124"/>
  <c r="J70" i="124" s="1"/>
  <c r="K69" i="124"/>
  <c r="K70" i="124" s="1"/>
  <c r="L69" i="124"/>
  <c r="L70" i="124" s="1"/>
  <c r="M69" i="124"/>
  <c r="M70" i="124" s="1"/>
  <c r="N69" i="124"/>
  <c r="N70" i="124" s="1"/>
  <c r="O69" i="124"/>
  <c r="O70" i="124" s="1"/>
  <c r="P69" i="124"/>
  <c r="P70" i="124" s="1"/>
  <c r="Q69" i="124"/>
  <c r="Q70" i="124" s="1"/>
  <c r="R69" i="124"/>
  <c r="R70" i="124" s="1"/>
  <c r="S69" i="124"/>
  <c r="S70" i="124" s="1"/>
  <c r="T69" i="124"/>
  <c r="T70" i="124" s="1"/>
  <c r="U69" i="124"/>
  <c r="U70" i="124" s="1"/>
  <c r="V69" i="124"/>
  <c r="V70" i="124" s="1"/>
  <c r="W69" i="124"/>
  <c r="W70" i="124" s="1"/>
  <c r="X69" i="124"/>
  <c r="X70" i="124" s="1"/>
  <c r="Y69" i="124"/>
  <c r="Y70" i="124" s="1"/>
  <c r="Z69" i="124"/>
  <c r="Z70" i="124" s="1"/>
  <c r="AA69" i="124"/>
  <c r="AA70" i="124" s="1"/>
  <c r="AB69" i="124"/>
  <c r="AB70" i="124" s="1"/>
  <c r="AC69" i="124"/>
  <c r="AC70" i="124" s="1"/>
  <c r="AD69" i="124"/>
  <c r="AD70" i="124" s="1"/>
  <c r="AE69" i="124"/>
  <c r="AE70" i="124" s="1"/>
  <c r="AF69" i="124"/>
  <c r="AF70" i="124" s="1"/>
  <c r="AG69" i="124"/>
  <c r="AG70" i="124" s="1"/>
  <c r="AH69" i="124"/>
  <c r="AH70" i="124" s="1"/>
  <c r="AI69" i="124"/>
  <c r="AI70" i="124" s="1"/>
  <c r="AJ69" i="124"/>
  <c r="AJ70" i="124" s="1"/>
  <c r="AK69" i="124"/>
  <c r="AK70" i="124" s="1"/>
  <c r="AL69" i="124"/>
  <c r="AL70" i="124" s="1"/>
  <c r="AM69" i="124"/>
  <c r="AM70" i="124" s="1"/>
  <c r="J69" i="113"/>
  <c r="J70" i="113" s="1"/>
  <c r="K69" i="113"/>
  <c r="K70" i="113" s="1"/>
  <c r="L69" i="113"/>
  <c r="L70" i="113" s="1"/>
  <c r="M69" i="113"/>
  <c r="M70" i="113" s="1"/>
  <c r="N69" i="113"/>
  <c r="N70" i="113" s="1"/>
  <c r="O69" i="113"/>
  <c r="O70" i="113" s="1"/>
  <c r="P69" i="113"/>
  <c r="P70" i="113" s="1"/>
  <c r="Q69" i="113"/>
  <c r="Q70" i="113" s="1"/>
  <c r="R69" i="113"/>
  <c r="R70" i="113" s="1"/>
  <c r="S69" i="113"/>
  <c r="S70" i="113" s="1"/>
  <c r="T69" i="113"/>
  <c r="T70" i="113" s="1"/>
  <c r="U69" i="113"/>
  <c r="U70" i="113" s="1"/>
  <c r="V69" i="113"/>
  <c r="V70" i="113" s="1"/>
  <c r="W69" i="113"/>
  <c r="W70" i="113" s="1"/>
  <c r="X69" i="113"/>
  <c r="X70" i="113" s="1"/>
  <c r="Y69" i="113"/>
  <c r="Y70" i="113" s="1"/>
  <c r="Z69" i="113"/>
  <c r="Z70" i="113" s="1"/>
  <c r="AA69" i="113"/>
  <c r="AA70" i="113" s="1"/>
  <c r="AB69" i="113"/>
  <c r="AB70" i="113" s="1"/>
  <c r="AC69" i="113"/>
  <c r="AC70" i="113" s="1"/>
  <c r="AD69" i="113"/>
  <c r="AD70" i="113" s="1"/>
  <c r="AE69" i="113"/>
  <c r="AE70" i="113" s="1"/>
  <c r="AF69" i="113"/>
  <c r="AF70" i="113" s="1"/>
  <c r="AG69" i="113"/>
  <c r="AG70" i="113" s="1"/>
  <c r="AH69" i="113"/>
  <c r="AH70" i="113" s="1"/>
  <c r="AI69" i="113"/>
  <c r="AI70" i="113" s="1"/>
  <c r="AJ69" i="113"/>
  <c r="AJ70" i="113" s="1"/>
  <c r="AK69" i="113"/>
  <c r="AK70" i="113" s="1"/>
  <c r="AL69" i="113"/>
  <c r="AL70" i="113" s="1"/>
  <c r="AM69" i="113"/>
  <c r="AM70" i="113" s="1"/>
  <c r="J69" i="114"/>
  <c r="J70" i="114" s="1"/>
  <c r="K69" i="114"/>
  <c r="K70" i="114" s="1"/>
  <c r="L69" i="114"/>
  <c r="L70" i="114" s="1"/>
  <c r="M69" i="114"/>
  <c r="M70" i="114" s="1"/>
  <c r="N69" i="114"/>
  <c r="N70" i="114" s="1"/>
  <c r="O69" i="114"/>
  <c r="O70" i="114" s="1"/>
  <c r="P69" i="114"/>
  <c r="P70" i="114" s="1"/>
  <c r="Q69" i="114"/>
  <c r="Q70" i="114" s="1"/>
  <c r="R69" i="114"/>
  <c r="R70" i="114" s="1"/>
  <c r="S69" i="114"/>
  <c r="S70" i="114" s="1"/>
  <c r="T69" i="114"/>
  <c r="T70" i="114" s="1"/>
  <c r="U69" i="114"/>
  <c r="U70" i="114" s="1"/>
  <c r="V69" i="114"/>
  <c r="V70" i="114" s="1"/>
  <c r="W69" i="114"/>
  <c r="W70" i="114" s="1"/>
  <c r="X69" i="114"/>
  <c r="X70" i="114" s="1"/>
  <c r="Y69" i="114"/>
  <c r="Y70" i="114" s="1"/>
  <c r="Z69" i="114"/>
  <c r="Z70" i="114" s="1"/>
  <c r="AA69" i="114"/>
  <c r="AA70" i="114" s="1"/>
  <c r="AB69" i="114"/>
  <c r="AB70" i="114" s="1"/>
  <c r="AC69" i="114"/>
  <c r="AC70" i="114" s="1"/>
  <c r="AD69" i="114"/>
  <c r="AD70" i="114" s="1"/>
  <c r="AE69" i="114"/>
  <c r="AE70" i="114" s="1"/>
  <c r="AF69" i="114"/>
  <c r="AF70" i="114" s="1"/>
  <c r="AG69" i="114"/>
  <c r="AG70" i="114" s="1"/>
  <c r="AH69" i="114"/>
  <c r="AH70" i="114" s="1"/>
  <c r="AI69" i="114"/>
  <c r="AI70" i="114" s="1"/>
  <c r="AJ69" i="114"/>
  <c r="AJ70" i="114" s="1"/>
  <c r="J69" i="115"/>
  <c r="J70" i="115" s="1"/>
  <c r="K69" i="115"/>
  <c r="K70" i="115" s="1"/>
  <c r="L69" i="115"/>
  <c r="L70" i="115" s="1"/>
  <c r="M69" i="115"/>
  <c r="M70" i="115" s="1"/>
  <c r="N69" i="115"/>
  <c r="N70" i="115" s="1"/>
  <c r="O69" i="115"/>
  <c r="O70" i="115" s="1"/>
  <c r="P69" i="115"/>
  <c r="P70" i="115" s="1"/>
  <c r="Q69" i="115"/>
  <c r="Q70" i="115" s="1"/>
  <c r="R69" i="115"/>
  <c r="R70" i="115" s="1"/>
  <c r="S69" i="115"/>
  <c r="S70" i="115" s="1"/>
  <c r="T69" i="115"/>
  <c r="T70" i="115" s="1"/>
  <c r="U69" i="115"/>
  <c r="U70" i="115" s="1"/>
  <c r="V69" i="115"/>
  <c r="V70" i="115" s="1"/>
  <c r="W69" i="115"/>
  <c r="W70" i="115" s="1"/>
  <c r="X69" i="115"/>
  <c r="X70" i="115" s="1"/>
  <c r="Y69" i="115"/>
  <c r="Y70" i="115" s="1"/>
  <c r="Z69" i="115"/>
  <c r="Z70" i="115" s="1"/>
  <c r="AA69" i="115"/>
  <c r="AA70" i="115" s="1"/>
  <c r="AB69" i="115"/>
  <c r="AB70" i="115" s="1"/>
  <c r="AC69" i="115"/>
  <c r="AC70" i="115" s="1"/>
  <c r="AD69" i="115"/>
  <c r="AD70" i="115" s="1"/>
  <c r="AE69" i="115"/>
  <c r="AE70" i="115" s="1"/>
  <c r="AF69" i="115"/>
  <c r="AF70" i="115" s="1"/>
  <c r="AG69" i="115"/>
  <c r="AG70" i="115" s="1"/>
  <c r="AH69" i="115"/>
  <c r="AH70" i="115" s="1"/>
  <c r="AI69" i="115"/>
  <c r="AI70" i="115" s="1"/>
  <c r="AJ69" i="115"/>
  <c r="AJ70" i="115" s="1"/>
  <c r="AK69" i="115"/>
  <c r="AK70" i="115" s="1"/>
  <c r="AL69" i="115"/>
  <c r="AL70" i="115" s="1"/>
  <c r="AM69" i="115"/>
  <c r="AM70" i="115" s="1"/>
  <c r="I69" i="118"/>
  <c r="I70" i="118" s="1"/>
  <c r="I69" i="119"/>
  <c r="I70" i="119" s="1"/>
  <c r="I69" i="120"/>
  <c r="I70" i="120" s="1"/>
  <c r="I69" i="121"/>
  <c r="I70" i="121" s="1"/>
  <c r="I69" i="122"/>
  <c r="I70" i="122" s="1"/>
  <c r="I69" i="123"/>
  <c r="I70" i="123" s="1"/>
  <c r="I69" i="124"/>
  <c r="I70" i="124" s="1"/>
  <c r="I69" i="113"/>
  <c r="I70" i="113" s="1"/>
  <c r="I69" i="114"/>
  <c r="I70" i="114" s="1"/>
  <c r="I69" i="115"/>
  <c r="I70" i="115" s="1"/>
  <c r="I69" i="117"/>
  <c r="I70" i="117" s="1"/>
  <c r="I69" i="116"/>
  <c r="I70" i="116" s="1"/>
  <c r="K6" i="126" l="1"/>
  <c r="Q40" i="126"/>
  <c r="Q39" i="126"/>
  <c r="E21" i="126"/>
  <c r="H21" i="126" s="1"/>
  <c r="L21" i="126" s="1"/>
  <c r="Q13" i="126"/>
  <c r="AG1" i="118" l="1"/>
  <c r="AG1" i="119"/>
  <c r="AG1" i="120"/>
  <c r="AG1" i="121"/>
  <c r="AG1" i="122"/>
  <c r="AG1" i="123"/>
  <c r="AG1" i="124"/>
  <c r="AG1" i="113"/>
  <c r="AG1" i="114"/>
  <c r="AG1" i="115"/>
  <c r="AG1" i="117"/>
  <c r="AG1" i="116"/>
  <c r="J74" i="124" l="1"/>
  <c r="P11" i="100" s="1"/>
  <c r="M27" i="126" s="1"/>
  <c r="I74" i="124"/>
  <c r="O11" i="100" s="1"/>
  <c r="M28" i="126" s="1"/>
  <c r="H74" i="124"/>
  <c r="N11" i="100" s="1"/>
  <c r="M29" i="126" s="1"/>
  <c r="G74" i="124"/>
  <c r="M11" i="100" s="1"/>
  <c r="M31" i="126" s="1"/>
  <c r="F74" i="124"/>
  <c r="L11" i="100" s="1"/>
  <c r="M32" i="126" s="1"/>
  <c r="E74" i="124"/>
  <c r="R11" i="100"/>
  <c r="M41" i="126" s="1"/>
  <c r="J72" i="124"/>
  <c r="I11" i="100" s="1"/>
  <c r="I72" i="124"/>
  <c r="H11" i="100" s="1"/>
  <c r="H72" i="124"/>
  <c r="G11" i="100" s="1"/>
  <c r="G72" i="124"/>
  <c r="F11" i="100" s="1"/>
  <c r="F72" i="124"/>
  <c r="E11" i="100" s="1"/>
  <c r="E72" i="124"/>
  <c r="AQ68" i="124"/>
  <c r="N72" i="124" s="1"/>
  <c r="U11" i="100" s="1"/>
  <c r="AP68" i="124"/>
  <c r="P72" i="124" s="1"/>
  <c r="T11" i="100" s="1"/>
  <c r="AO68" i="124"/>
  <c r="O72" i="124" s="1"/>
  <c r="S11" i="100" s="1"/>
  <c r="AM68" i="124"/>
  <c r="AL68" i="124"/>
  <c r="AK68" i="124"/>
  <c r="AJ68" i="124"/>
  <c r="AI68" i="124"/>
  <c r="AH68" i="124"/>
  <c r="AG68" i="124"/>
  <c r="AF68" i="124"/>
  <c r="AE68" i="124"/>
  <c r="AD68" i="124"/>
  <c r="AC68" i="124"/>
  <c r="AB68" i="124"/>
  <c r="AA68" i="124"/>
  <c r="Z68" i="124"/>
  <c r="Y68" i="124"/>
  <c r="X68" i="124"/>
  <c r="W68" i="124"/>
  <c r="V68" i="124"/>
  <c r="U68" i="124"/>
  <c r="T68" i="124"/>
  <c r="S68" i="124"/>
  <c r="R68" i="124"/>
  <c r="Q68" i="124"/>
  <c r="P68" i="124"/>
  <c r="O68" i="124"/>
  <c r="N68" i="124"/>
  <c r="M68" i="124"/>
  <c r="L68" i="124"/>
  <c r="K68" i="124"/>
  <c r="J68" i="124"/>
  <c r="I68" i="124"/>
  <c r="AN67" i="124"/>
  <c r="AN66" i="124"/>
  <c r="AN65" i="124"/>
  <c r="AN64" i="124"/>
  <c r="AN63" i="124"/>
  <c r="AN62" i="124"/>
  <c r="AN61" i="124"/>
  <c r="AN60" i="124"/>
  <c r="AN59" i="124"/>
  <c r="AN58" i="124"/>
  <c r="AN57" i="124"/>
  <c r="AN56" i="124"/>
  <c r="AN55" i="124"/>
  <c r="AN54" i="124"/>
  <c r="AN53" i="124"/>
  <c r="AN52" i="124"/>
  <c r="AN51" i="124"/>
  <c r="AN50" i="124"/>
  <c r="AN49" i="124"/>
  <c r="AN48" i="124"/>
  <c r="AN47" i="124"/>
  <c r="AN46" i="124"/>
  <c r="AN45" i="124"/>
  <c r="AN44" i="124"/>
  <c r="AN43" i="124"/>
  <c r="AN42" i="124"/>
  <c r="AN41" i="124"/>
  <c r="AN40" i="124"/>
  <c r="AN39" i="124"/>
  <c r="AN38" i="124"/>
  <c r="AN37" i="124"/>
  <c r="AN36" i="124"/>
  <c r="AN35" i="124"/>
  <c r="AN34" i="124"/>
  <c r="AN33" i="124"/>
  <c r="AN32" i="124"/>
  <c r="AN31" i="124"/>
  <c r="AN30" i="124"/>
  <c r="AN29" i="124"/>
  <c r="AN28" i="124"/>
  <c r="AN27" i="124"/>
  <c r="AN26" i="124"/>
  <c r="AN25" i="124"/>
  <c r="AN24" i="124"/>
  <c r="AN23" i="124"/>
  <c r="AN22" i="124"/>
  <c r="AN21" i="124"/>
  <c r="AN20" i="124"/>
  <c r="AN19" i="124"/>
  <c r="AN18" i="124"/>
  <c r="AN17" i="124"/>
  <c r="AN16" i="124"/>
  <c r="AN15" i="124"/>
  <c r="AN14" i="124"/>
  <c r="AN13" i="124"/>
  <c r="AN12" i="124"/>
  <c r="AN11" i="124"/>
  <c r="AN10" i="124"/>
  <c r="AN9" i="124"/>
  <c r="AN8" i="124"/>
  <c r="AM6" i="124"/>
  <c r="AL6" i="124"/>
  <c r="AK6" i="124"/>
  <c r="AJ6" i="124"/>
  <c r="AI6" i="124"/>
  <c r="AH6" i="124"/>
  <c r="AG6" i="124"/>
  <c r="AF6" i="124"/>
  <c r="AE6" i="124"/>
  <c r="AD6" i="124"/>
  <c r="AC6" i="124"/>
  <c r="AB6" i="124"/>
  <c r="AA6" i="124"/>
  <c r="Z6" i="124"/>
  <c r="Y6" i="124"/>
  <c r="X6" i="124"/>
  <c r="W6" i="124"/>
  <c r="V6" i="124"/>
  <c r="U6" i="124"/>
  <c r="T6" i="124"/>
  <c r="S6" i="124"/>
  <c r="R6" i="124"/>
  <c r="Q6" i="124"/>
  <c r="P6" i="124"/>
  <c r="O6" i="124"/>
  <c r="N6" i="124"/>
  <c r="M6" i="124"/>
  <c r="L6" i="124"/>
  <c r="K6" i="124"/>
  <c r="J6" i="124"/>
  <c r="I6" i="124"/>
  <c r="J74" i="123"/>
  <c r="P10" i="100" s="1"/>
  <c r="L27" i="126" s="1"/>
  <c r="I74" i="123"/>
  <c r="O10" i="100" s="1"/>
  <c r="L28" i="126" s="1"/>
  <c r="H74" i="123"/>
  <c r="N10" i="100" s="1"/>
  <c r="L29" i="126" s="1"/>
  <c r="G74" i="123"/>
  <c r="M10" i="100" s="1"/>
  <c r="L31" i="126" s="1"/>
  <c r="F74" i="123"/>
  <c r="L10" i="100" s="1"/>
  <c r="L32" i="126" s="1"/>
  <c r="E74" i="123"/>
  <c r="K10" i="100" s="1"/>
  <c r="R10" i="100"/>
  <c r="L41" i="126" s="1"/>
  <c r="J72" i="123"/>
  <c r="I10" i="100" s="1"/>
  <c r="I72" i="123"/>
  <c r="H10" i="100" s="1"/>
  <c r="H72" i="123"/>
  <c r="G10" i="100" s="1"/>
  <c r="G72" i="123"/>
  <c r="F10" i="100" s="1"/>
  <c r="F72" i="123"/>
  <c r="E10" i="100" s="1"/>
  <c r="E72" i="123"/>
  <c r="D10" i="100" s="1"/>
  <c r="AP68" i="123"/>
  <c r="N72" i="123" s="1"/>
  <c r="U10" i="100" s="1"/>
  <c r="AO68" i="123"/>
  <c r="P72" i="123" s="1"/>
  <c r="T10" i="100" s="1"/>
  <c r="AN68" i="123"/>
  <c r="O72" i="123" s="1"/>
  <c r="S10" i="100" s="1"/>
  <c r="AL68" i="123"/>
  <c r="AK68" i="123"/>
  <c r="AJ68" i="123"/>
  <c r="AI68" i="123"/>
  <c r="AH68" i="123"/>
  <c r="AG68" i="123"/>
  <c r="AF68" i="123"/>
  <c r="AE68" i="123"/>
  <c r="AD68" i="123"/>
  <c r="AC68" i="123"/>
  <c r="AB68" i="123"/>
  <c r="AA68" i="123"/>
  <c r="Z68" i="123"/>
  <c r="Y68" i="123"/>
  <c r="X68" i="123"/>
  <c r="W68" i="123"/>
  <c r="V68" i="123"/>
  <c r="U68" i="123"/>
  <c r="T68" i="123"/>
  <c r="S68" i="123"/>
  <c r="R68" i="123"/>
  <c r="Z1" i="123" s="1"/>
  <c r="Q68" i="123"/>
  <c r="P68" i="123"/>
  <c r="O68" i="123"/>
  <c r="N68" i="123"/>
  <c r="M68" i="123"/>
  <c r="L68" i="123"/>
  <c r="K68" i="123"/>
  <c r="J68" i="123"/>
  <c r="I68" i="123"/>
  <c r="AM67" i="123"/>
  <c r="AM66" i="123"/>
  <c r="AM65" i="123"/>
  <c r="AM64" i="123"/>
  <c r="AM63" i="123"/>
  <c r="AM62" i="123"/>
  <c r="AM61" i="123"/>
  <c r="AM60" i="123"/>
  <c r="AM59" i="123"/>
  <c r="AM58" i="123"/>
  <c r="AM57" i="123"/>
  <c r="AM56" i="123"/>
  <c r="AM55" i="123"/>
  <c r="AM54" i="123"/>
  <c r="AM53" i="123"/>
  <c r="AM52" i="123"/>
  <c r="AM51" i="123"/>
  <c r="AM50" i="123"/>
  <c r="AM49" i="123"/>
  <c r="AM48" i="123"/>
  <c r="AM47" i="123"/>
  <c r="AM46" i="123"/>
  <c r="AM45" i="123"/>
  <c r="AM44" i="123"/>
  <c r="AM43" i="123"/>
  <c r="AM42" i="123"/>
  <c r="AM41" i="123"/>
  <c r="AM40" i="123"/>
  <c r="AM39" i="123"/>
  <c r="AM38" i="123"/>
  <c r="AM37" i="123"/>
  <c r="AM36" i="123"/>
  <c r="AM35" i="123"/>
  <c r="AM34" i="123"/>
  <c r="AM33" i="123"/>
  <c r="AM32" i="123"/>
  <c r="AM31" i="123"/>
  <c r="AM30" i="123"/>
  <c r="AM29" i="123"/>
  <c r="AM28" i="123"/>
  <c r="AM27" i="123"/>
  <c r="AM26" i="123"/>
  <c r="AM25" i="123"/>
  <c r="AM24" i="123"/>
  <c r="AM23" i="123"/>
  <c r="AM22" i="123"/>
  <c r="AM21" i="123"/>
  <c r="AM20" i="123"/>
  <c r="AM19" i="123"/>
  <c r="AM18" i="123"/>
  <c r="AM17" i="123"/>
  <c r="AM16" i="123"/>
  <c r="AM15" i="123"/>
  <c r="AM14" i="123"/>
  <c r="AM13" i="123"/>
  <c r="AM12" i="123"/>
  <c r="AM11" i="123"/>
  <c r="AM10" i="123"/>
  <c r="AM9" i="123"/>
  <c r="AM8" i="123"/>
  <c r="AL6" i="123"/>
  <c r="AK6" i="123"/>
  <c r="AJ6" i="123"/>
  <c r="AI6" i="123"/>
  <c r="AH6" i="123"/>
  <c r="AG6" i="123"/>
  <c r="AF6" i="123"/>
  <c r="AE6" i="123"/>
  <c r="AD6" i="123"/>
  <c r="AC6" i="123"/>
  <c r="AB6" i="123"/>
  <c r="AA6" i="123"/>
  <c r="Z6" i="123"/>
  <c r="Y6" i="123"/>
  <c r="X6" i="123"/>
  <c r="W6" i="123"/>
  <c r="V6" i="123"/>
  <c r="U6" i="123"/>
  <c r="T6" i="123"/>
  <c r="S6" i="123"/>
  <c r="R6" i="123"/>
  <c r="Q6" i="123"/>
  <c r="P6" i="123"/>
  <c r="O6" i="123"/>
  <c r="N6" i="123"/>
  <c r="M6" i="123"/>
  <c r="L6" i="123"/>
  <c r="K6" i="123"/>
  <c r="J6" i="123"/>
  <c r="I6" i="123"/>
  <c r="J74" i="122"/>
  <c r="P9" i="100" s="1"/>
  <c r="K27" i="126" s="1"/>
  <c r="I74" i="122"/>
  <c r="O9" i="100" s="1"/>
  <c r="K28" i="126" s="1"/>
  <c r="H74" i="122"/>
  <c r="N9" i="100" s="1"/>
  <c r="K29" i="126" s="1"/>
  <c r="G74" i="122"/>
  <c r="F74" i="122"/>
  <c r="L9" i="100" s="1"/>
  <c r="K32" i="126" s="1"/>
  <c r="E74" i="122"/>
  <c r="K9" i="100" s="1"/>
  <c r="R9" i="100"/>
  <c r="K41" i="126" s="1"/>
  <c r="J72" i="122"/>
  <c r="I9" i="100" s="1"/>
  <c r="I72" i="122"/>
  <c r="H9" i="100" s="1"/>
  <c r="H72" i="122"/>
  <c r="G72" i="122"/>
  <c r="F9" i="100" s="1"/>
  <c r="F72" i="122"/>
  <c r="E9" i="100" s="1"/>
  <c r="E72" i="122"/>
  <c r="D9" i="100" s="1"/>
  <c r="AQ68" i="122"/>
  <c r="N72" i="122" s="1"/>
  <c r="U9" i="100" s="1"/>
  <c r="AP68" i="122"/>
  <c r="P72" i="122" s="1"/>
  <c r="T9" i="100" s="1"/>
  <c r="AO68" i="122"/>
  <c r="O72" i="122" s="1"/>
  <c r="S9" i="100" s="1"/>
  <c r="AM68" i="122"/>
  <c r="AL68" i="122"/>
  <c r="AK68" i="122"/>
  <c r="AJ68" i="122"/>
  <c r="AI68" i="122"/>
  <c r="AH68" i="122"/>
  <c r="AG68" i="122"/>
  <c r="AF68" i="122"/>
  <c r="AE68" i="122"/>
  <c r="AD68" i="122"/>
  <c r="AC68" i="122"/>
  <c r="AB68" i="122"/>
  <c r="AA68" i="122"/>
  <c r="Z68" i="122"/>
  <c r="Y68" i="122"/>
  <c r="X68" i="122"/>
  <c r="W68" i="122"/>
  <c r="V68" i="122"/>
  <c r="U68" i="122"/>
  <c r="T68" i="122"/>
  <c r="S68" i="122"/>
  <c r="R68" i="122"/>
  <c r="Q68" i="122"/>
  <c r="P68" i="122"/>
  <c r="O68" i="122"/>
  <c r="N68" i="122"/>
  <c r="M68" i="122"/>
  <c r="L68" i="122"/>
  <c r="K68" i="122"/>
  <c r="J68" i="122"/>
  <c r="I68" i="122"/>
  <c r="AN67" i="122"/>
  <c r="AN66" i="122"/>
  <c r="AN65" i="122"/>
  <c r="AN64" i="122"/>
  <c r="AN63" i="122"/>
  <c r="AN62" i="122"/>
  <c r="AN61" i="122"/>
  <c r="AN60" i="122"/>
  <c r="AN59" i="122"/>
  <c r="AN58" i="122"/>
  <c r="AN57" i="122"/>
  <c r="AN56" i="122"/>
  <c r="AN55" i="122"/>
  <c r="AN54" i="122"/>
  <c r="AN53" i="122"/>
  <c r="AN52" i="122"/>
  <c r="AN51" i="122"/>
  <c r="AN50" i="122"/>
  <c r="AN49" i="122"/>
  <c r="AN48" i="122"/>
  <c r="AN47" i="122"/>
  <c r="AN46" i="122"/>
  <c r="AN45" i="122"/>
  <c r="AN44" i="122"/>
  <c r="AN43" i="122"/>
  <c r="AN42" i="122"/>
  <c r="AN41" i="122"/>
  <c r="AN40" i="122"/>
  <c r="AN39" i="122"/>
  <c r="AN38" i="122"/>
  <c r="AN37" i="122"/>
  <c r="AN36" i="122"/>
  <c r="AN35" i="122"/>
  <c r="AN34" i="122"/>
  <c r="AN33" i="122"/>
  <c r="AN32" i="122"/>
  <c r="AN31" i="122"/>
  <c r="AN30" i="122"/>
  <c r="AN29" i="122"/>
  <c r="AN28" i="122"/>
  <c r="AN27" i="122"/>
  <c r="AN26" i="122"/>
  <c r="AN25" i="122"/>
  <c r="AM6" i="122"/>
  <c r="AL6" i="122"/>
  <c r="AK6" i="122"/>
  <c r="AJ6" i="122"/>
  <c r="AI6" i="122"/>
  <c r="AH6" i="122"/>
  <c r="AG6" i="122"/>
  <c r="AF6" i="122"/>
  <c r="AE6" i="122"/>
  <c r="AD6" i="122"/>
  <c r="AC6" i="122"/>
  <c r="AB6" i="122"/>
  <c r="AA6" i="122"/>
  <c r="Z6" i="122"/>
  <c r="Y6" i="122"/>
  <c r="X6" i="122"/>
  <c r="W6" i="122"/>
  <c r="V6" i="122"/>
  <c r="U6" i="122"/>
  <c r="T6" i="122"/>
  <c r="S6" i="122"/>
  <c r="R6" i="122"/>
  <c r="Q6" i="122"/>
  <c r="P6" i="122"/>
  <c r="O6" i="122"/>
  <c r="N6" i="122"/>
  <c r="M6" i="122"/>
  <c r="L6" i="122"/>
  <c r="K6" i="122"/>
  <c r="J6" i="122"/>
  <c r="I6" i="122"/>
  <c r="J74" i="121"/>
  <c r="P8" i="100" s="1"/>
  <c r="J27" i="126" s="1"/>
  <c r="I74" i="121"/>
  <c r="O8" i="100" s="1"/>
  <c r="J28" i="126" s="1"/>
  <c r="H74" i="121"/>
  <c r="N8" i="100" s="1"/>
  <c r="J29" i="126" s="1"/>
  <c r="G74" i="121"/>
  <c r="M8" i="100" s="1"/>
  <c r="J31" i="126" s="1"/>
  <c r="F74" i="121"/>
  <c r="L8" i="100" s="1"/>
  <c r="J32" i="126" s="1"/>
  <c r="E74" i="121"/>
  <c r="R8" i="100"/>
  <c r="J41" i="126" s="1"/>
  <c r="J72" i="121"/>
  <c r="I8" i="100" s="1"/>
  <c r="I72" i="121"/>
  <c r="H8" i="100" s="1"/>
  <c r="H72" i="121"/>
  <c r="G8" i="100" s="1"/>
  <c r="G72" i="121"/>
  <c r="F8" i="100" s="1"/>
  <c r="F72" i="121"/>
  <c r="E8" i="100" s="1"/>
  <c r="E72" i="121"/>
  <c r="D8" i="100" s="1"/>
  <c r="AP68" i="121"/>
  <c r="N72" i="121" s="1"/>
  <c r="U8" i="100" s="1"/>
  <c r="AO68" i="121"/>
  <c r="P72" i="121" s="1"/>
  <c r="T8" i="100" s="1"/>
  <c r="AN68" i="121"/>
  <c r="O72" i="121" s="1"/>
  <c r="S8" i="100" s="1"/>
  <c r="AL68" i="121"/>
  <c r="AK68" i="121"/>
  <c r="AJ68" i="121"/>
  <c r="AI68" i="121"/>
  <c r="AH68" i="121"/>
  <c r="AG68" i="121"/>
  <c r="AF68" i="121"/>
  <c r="AE68" i="121"/>
  <c r="AD68" i="121"/>
  <c r="AC68" i="121"/>
  <c r="AB68" i="121"/>
  <c r="AA68" i="121"/>
  <c r="Z68" i="121"/>
  <c r="Y68" i="121"/>
  <c r="X68" i="121"/>
  <c r="W68" i="121"/>
  <c r="V68" i="121"/>
  <c r="U68" i="121"/>
  <c r="T68" i="121"/>
  <c r="S68" i="121"/>
  <c r="R68" i="121"/>
  <c r="Z1" i="121" s="1"/>
  <c r="Q68" i="121"/>
  <c r="P68" i="121"/>
  <c r="O68" i="121"/>
  <c r="N68" i="121"/>
  <c r="M68" i="121"/>
  <c r="L68" i="121"/>
  <c r="K68" i="121"/>
  <c r="J68" i="121"/>
  <c r="I68" i="121"/>
  <c r="AM67" i="121"/>
  <c r="AM66" i="121"/>
  <c r="AM65" i="121"/>
  <c r="AM64" i="121"/>
  <c r="AM63" i="121"/>
  <c r="AM62" i="121"/>
  <c r="AM61" i="121"/>
  <c r="AM60" i="121"/>
  <c r="AM59" i="121"/>
  <c r="AM58" i="121"/>
  <c r="AM57" i="121"/>
  <c r="AM56" i="121"/>
  <c r="AM55" i="121"/>
  <c r="AM54" i="121"/>
  <c r="AM53" i="121"/>
  <c r="AM52" i="121"/>
  <c r="AM51" i="121"/>
  <c r="AM50" i="121"/>
  <c r="AM49" i="121"/>
  <c r="AM48" i="121"/>
  <c r="AM47" i="121"/>
  <c r="AM46" i="121"/>
  <c r="AM45" i="121"/>
  <c r="AM44" i="121"/>
  <c r="AM43" i="121"/>
  <c r="AM42" i="121"/>
  <c r="AM41" i="121"/>
  <c r="AM40" i="121"/>
  <c r="AM39" i="121"/>
  <c r="AM38" i="121"/>
  <c r="AM37" i="121"/>
  <c r="AM36" i="121"/>
  <c r="AM35" i="121"/>
  <c r="AM34" i="121"/>
  <c r="AM33" i="121"/>
  <c r="AM32" i="121"/>
  <c r="AM31" i="121"/>
  <c r="AM30" i="121"/>
  <c r="AM29" i="121"/>
  <c r="AM28" i="121"/>
  <c r="AM27" i="121"/>
  <c r="AM26" i="121"/>
  <c r="AM25" i="121"/>
  <c r="AM24" i="121"/>
  <c r="AM23" i="121"/>
  <c r="AM22" i="121"/>
  <c r="AM21" i="121"/>
  <c r="AM20" i="121"/>
  <c r="AM19" i="121"/>
  <c r="AM18" i="121"/>
  <c r="AM17" i="121"/>
  <c r="AM16" i="121"/>
  <c r="AM15" i="121"/>
  <c r="AM14" i="121"/>
  <c r="AM13" i="121"/>
  <c r="AM12" i="121"/>
  <c r="AM11" i="121"/>
  <c r="AM10" i="121"/>
  <c r="AM9" i="121"/>
  <c r="AM8" i="121"/>
  <c r="AL6" i="121"/>
  <c r="AK6" i="121"/>
  <c r="AJ6" i="121"/>
  <c r="AI6" i="121"/>
  <c r="AH6" i="121"/>
  <c r="AG6" i="121"/>
  <c r="AF6" i="121"/>
  <c r="AE6" i="121"/>
  <c r="AD6" i="121"/>
  <c r="AC6" i="121"/>
  <c r="AB6" i="121"/>
  <c r="AA6" i="121"/>
  <c r="Z6" i="121"/>
  <c r="Y6" i="121"/>
  <c r="X6" i="121"/>
  <c r="W6" i="121"/>
  <c r="V6" i="121"/>
  <c r="U6" i="121"/>
  <c r="T6" i="121"/>
  <c r="S6" i="121"/>
  <c r="R6" i="121"/>
  <c r="Q6" i="121"/>
  <c r="P6" i="121"/>
  <c r="O6" i="121"/>
  <c r="N6" i="121"/>
  <c r="M6" i="121"/>
  <c r="L6" i="121"/>
  <c r="K6" i="121"/>
  <c r="J6" i="121"/>
  <c r="I6" i="121"/>
  <c r="J74" i="120"/>
  <c r="P7" i="100" s="1"/>
  <c r="I27" i="126" s="1"/>
  <c r="I74" i="120"/>
  <c r="O7" i="100" s="1"/>
  <c r="I28" i="126" s="1"/>
  <c r="H74" i="120"/>
  <c r="N7" i="100" s="1"/>
  <c r="I29" i="126" s="1"/>
  <c r="G74" i="120"/>
  <c r="M7" i="100" s="1"/>
  <c r="I31" i="126" s="1"/>
  <c r="F74" i="120"/>
  <c r="L7" i="100" s="1"/>
  <c r="I32" i="126" s="1"/>
  <c r="E74" i="120"/>
  <c r="R7" i="100"/>
  <c r="I41" i="126" s="1"/>
  <c r="J72" i="120"/>
  <c r="I7" i="100" s="1"/>
  <c r="I72" i="120"/>
  <c r="H7" i="100" s="1"/>
  <c r="H72" i="120"/>
  <c r="G7" i="100" s="1"/>
  <c r="G72" i="120"/>
  <c r="F7" i="100" s="1"/>
  <c r="F72" i="120"/>
  <c r="E7" i="100" s="1"/>
  <c r="E72" i="120"/>
  <c r="AQ68" i="120"/>
  <c r="N72" i="120" s="1"/>
  <c r="U7" i="100" s="1"/>
  <c r="AP68" i="120"/>
  <c r="P72" i="120" s="1"/>
  <c r="T7" i="100" s="1"/>
  <c r="AO68" i="120"/>
  <c r="O72" i="120" s="1"/>
  <c r="S7" i="100" s="1"/>
  <c r="AM68" i="120"/>
  <c r="AL68" i="120"/>
  <c r="AK68" i="120"/>
  <c r="AJ68" i="120"/>
  <c r="AI68" i="120"/>
  <c r="AH68" i="120"/>
  <c r="AG68" i="120"/>
  <c r="AF68" i="120"/>
  <c r="AE68" i="120"/>
  <c r="AD68" i="120"/>
  <c r="AC68" i="120"/>
  <c r="AB68" i="120"/>
  <c r="AA68" i="120"/>
  <c r="Z68" i="120"/>
  <c r="Y68" i="120"/>
  <c r="X68" i="120"/>
  <c r="W68" i="120"/>
  <c r="V68" i="120"/>
  <c r="U68" i="120"/>
  <c r="T68" i="120"/>
  <c r="S68" i="120"/>
  <c r="R68" i="120"/>
  <c r="Q68" i="120"/>
  <c r="P68" i="120"/>
  <c r="O68" i="120"/>
  <c r="N68" i="120"/>
  <c r="M68" i="120"/>
  <c r="L68" i="120"/>
  <c r="K68" i="120"/>
  <c r="J68" i="120"/>
  <c r="I68" i="120"/>
  <c r="AN67" i="120"/>
  <c r="AN66" i="120"/>
  <c r="AN65" i="120"/>
  <c r="AN64" i="120"/>
  <c r="AN63" i="120"/>
  <c r="AN62" i="120"/>
  <c r="AN61" i="120"/>
  <c r="AN60" i="120"/>
  <c r="AN59" i="120"/>
  <c r="AN58" i="120"/>
  <c r="AN57" i="120"/>
  <c r="AN56" i="120"/>
  <c r="AN55" i="120"/>
  <c r="AN54" i="120"/>
  <c r="AN53" i="120"/>
  <c r="AN52" i="120"/>
  <c r="AN51" i="120"/>
  <c r="AN50" i="120"/>
  <c r="AN49" i="120"/>
  <c r="AN48" i="120"/>
  <c r="AN47" i="120"/>
  <c r="AN46" i="120"/>
  <c r="AN45" i="120"/>
  <c r="AN44" i="120"/>
  <c r="AN43" i="120"/>
  <c r="AN42" i="120"/>
  <c r="AN41" i="120"/>
  <c r="AN40" i="120"/>
  <c r="AN39" i="120"/>
  <c r="AN38" i="120"/>
  <c r="AN37" i="120"/>
  <c r="AN36" i="120"/>
  <c r="AN35" i="120"/>
  <c r="AN34" i="120"/>
  <c r="AN33" i="120"/>
  <c r="AN32" i="120"/>
  <c r="AN31" i="120"/>
  <c r="AN30" i="120"/>
  <c r="AN29" i="120"/>
  <c r="AN28" i="120"/>
  <c r="AN27" i="120"/>
  <c r="AN26" i="120"/>
  <c r="AN25" i="120"/>
  <c r="AN24" i="120"/>
  <c r="AN23" i="120"/>
  <c r="AN22" i="120"/>
  <c r="AN21" i="120"/>
  <c r="AN20" i="120"/>
  <c r="AN19" i="120"/>
  <c r="AN18" i="120"/>
  <c r="AN17" i="120"/>
  <c r="AN16" i="120"/>
  <c r="AN15" i="120"/>
  <c r="AN14" i="120"/>
  <c r="AN13" i="120"/>
  <c r="AN12" i="120"/>
  <c r="AN11" i="120"/>
  <c r="AN10" i="120"/>
  <c r="AN9" i="120"/>
  <c r="AN8" i="120"/>
  <c r="AM6" i="120"/>
  <c r="AL6" i="120"/>
  <c r="AK6" i="120"/>
  <c r="AJ6" i="120"/>
  <c r="AI6" i="120"/>
  <c r="AH6" i="120"/>
  <c r="AG6" i="120"/>
  <c r="AF6" i="120"/>
  <c r="AE6" i="120"/>
  <c r="AD6" i="120"/>
  <c r="AC6" i="120"/>
  <c r="AB6" i="120"/>
  <c r="AA6" i="120"/>
  <c r="Z6" i="120"/>
  <c r="Y6" i="120"/>
  <c r="X6" i="120"/>
  <c r="W6" i="120"/>
  <c r="V6" i="120"/>
  <c r="U6" i="120"/>
  <c r="T6" i="120"/>
  <c r="S6" i="120"/>
  <c r="R6" i="120"/>
  <c r="Q6" i="120"/>
  <c r="P6" i="120"/>
  <c r="O6" i="120"/>
  <c r="N6" i="120"/>
  <c r="M6" i="120"/>
  <c r="L6" i="120"/>
  <c r="K6" i="120"/>
  <c r="J6" i="120"/>
  <c r="I6" i="120"/>
  <c r="J74" i="119"/>
  <c r="P6" i="100" s="1"/>
  <c r="H27" i="126" s="1"/>
  <c r="I74" i="119"/>
  <c r="O6" i="100" s="1"/>
  <c r="H28" i="126" s="1"/>
  <c r="H74" i="119"/>
  <c r="N6" i="100" s="1"/>
  <c r="H29" i="126" s="1"/>
  <c r="G74" i="119"/>
  <c r="M6" i="100" s="1"/>
  <c r="H31" i="126" s="1"/>
  <c r="F74" i="119"/>
  <c r="E74" i="119"/>
  <c r="K6" i="100" s="1"/>
  <c r="H33" i="126" s="1"/>
  <c r="R6" i="100"/>
  <c r="H41" i="126" s="1"/>
  <c r="J72" i="119"/>
  <c r="I6" i="100" s="1"/>
  <c r="I72" i="119"/>
  <c r="H6" i="100" s="1"/>
  <c r="H72" i="119"/>
  <c r="G72" i="119"/>
  <c r="F6" i="100" s="1"/>
  <c r="F72" i="119"/>
  <c r="E6" i="100" s="1"/>
  <c r="E72" i="119"/>
  <c r="D6" i="100" s="1"/>
  <c r="AQ68" i="119"/>
  <c r="N72" i="119" s="1"/>
  <c r="U6" i="100" s="1"/>
  <c r="AP68" i="119"/>
  <c r="P72" i="119" s="1"/>
  <c r="T6" i="100" s="1"/>
  <c r="AO68" i="119"/>
  <c r="O72" i="119" s="1"/>
  <c r="S6" i="100" s="1"/>
  <c r="AM68" i="119"/>
  <c r="AL68" i="119"/>
  <c r="AK68" i="119"/>
  <c r="AJ68" i="119"/>
  <c r="AI68" i="119"/>
  <c r="AH68" i="119"/>
  <c r="AG68" i="119"/>
  <c r="AF68" i="119"/>
  <c r="AE68" i="119"/>
  <c r="AD68" i="119"/>
  <c r="AC68" i="119"/>
  <c r="AB68" i="119"/>
  <c r="AA68" i="119"/>
  <c r="Z68" i="119"/>
  <c r="Y68" i="119"/>
  <c r="X68" i="119"/>
  <c r="W68" i="119"/>
  <c r="V68" i="119"/>
  <c r="U68" i="119"/>
  <c r="T68" i="119"/>
  <c r="S68" i="119"/>
  <c r="R68" i="119"/>
  <c r="Z1" i="119" s="1"/>
  <c r="Q68" i="119"/>
  <c r="P68" i="119"/>
  <c r="O68" i="119"/>
  <c r="N68" i="119"/>
  <c r="M68" i="119"/>
  <c r="L68" i="119"/>
  <c r="K68" i="119"/>
  <c r="J68" i="119"/>
  <c r="I68" i="119"/>
  <c r="AN67" i="119"/>
  <c r="AN66" i="119"/>
  <c r="AN65" i="119"/>
  <c r="AN64" i="119"/>
  <c r="AN63" i="119"/>
  <c r="AN62" i="119"/>
  <c r="AN61" i="119"/>
  <c r="AN60" i="119"/>
  <c r="AN59" i="119"/>
  <c r="AN58" i="119"/>
  <c r="AN57" i="119"/>
  <c r="AN56" i="119"/>
  <c r="AN55" i="119"/>
  <c r="AN54" i="119"/>
  <c r="AN53" i="119"/>
  <c r="AN52" i="119"/>
  <c r="AN51" i="119"/>
  <c r="AN50" i="119"/>
  <c r="AN49" i="119"/>
  <c r="AN48" i="119"/>
  <c r="AN47" i="119"/>
  <c r="AN46" i="119"/>
  <c r="AN45" i="119"/>
  <c r="AN44" i="119"/>
  <c r="AN43" i="119"/>
  <c r="AN42" i="119"/>
  <c r="AN41" i="119"/>
  <c r="AN40" i="119"/>
  <c r="AN39" i="119"/>
  <c r="AN38" i="119"/>
  <c r="AN37" i="119"/>
  <c r="AN36" i="119"/>
  <c r="AN35" i="119"/>
  <c r="AN34" i="119"/>
  <c r="AN33" i="119"/>
  <c r="AN32" i="119"/>
  <c r="AN31" i="119"/>
  <c r="AN30" i="119"/>
  <c r="AN29" i="119"/>
  <c r="AN28" i="119"/>
  <c r="AN27" i="119"/>
  <c r="AN26" i="119"/>
  <c r="AN25" i="119"/>
  <c r="AN24" i="119"/>
  <c r="AN23" i="119"/>
  <c r="AN22" i="119"/>
  <c r="AN21" i="119"/>
  <c r="AN20" i="119"/>
  <c r="AN19" i="119"/>
  <c r="AN18" i="119"/>
  <c r="AN17" i="119"/>
  <c r="AN16" i="119"/>
  <c r="AN15" i="119"/>
  <c r="AN14" i="119"/>
  <c r="AN13" i="119"/>
  <c r="AN12" i="119"/>
  <c r="AN11" i="119"/>
  <c r="AN10" i="119"/>
  <c r="AN9" i="119"/>
  <c r="AN8" i="119"/>
  <c r="AM6" i="119"/>
  <c r="AL6" i="119"/>
  <c r="AK6" i="119"/>
  <c r="AJ6" i="119"/>
  <c r="AI6" i="119"/>
  <c r="AH6" i="119"/>
  <c r="AG6" i="119"/>
  <c r="AF6" i="119"/>
  <c r="AE6" i="119"/>
  <c r="AD6" i="119"/>
  <c r="AC6" i="119"/>
  <c r="AB6" i="119"/>
  <c r="AA6" i="119"/>
  <c r="Z6" i="119"/>
  <c r="Y6" i="119"/>
  <c r="X6" i="119"/>
  <c r="W6" i="119"/>
  <c r="V6" i="119"/>
  <c r="U6" i="119"/>
  <c r="T6" i="119"/>
  <c r="S6" i="119"/>
  <c r="R6" i="119"/>
  <c r="Q6" i="119"/>
  <c r="P6" i="119"/>
  <c r="O6" i="119"/>
  <c r="N6" i="119"/>
  <c r="M6" i="119"/>
  <c r="L6" i="119"/>
  <c r="K6" i="119"/>
  <c r="J6" i="119"/>
  <c r="I6" i="119"/>
  <c r="J74" i="118"/>
  <c r="P5" i="100" s="1"/>
  <c r="G27" i="126" s="1"/>
  <c r="I74" i="118"/>
  <c r="O5" i="100" s="1"/>
  <c r="G28" i="126" s="1"/>
  <c r="H74" i="118"/>
  <c r="N5" i="100" s="1"/>
  <c r="G29" i="126" s="1"/>
  <c r="G74" i="118"/>
  <c r="M5" i="100" s="1"/>
  <c r="G31" i="126" s="1"/>
  <c r="F74" i="118"/>
  <c r="L5" i="100" s="1"/>
  <c r="G32" i="126" s="1"/>
  <c r="E74" i="118"/>
  <c r="P72" i="118"/>
  <c r="T5" i="100" s="1"/>
  <c r="R5" i="100"/>
  <c r="G41" i="126" s="1"/>
  <c r="J72" i="118"/>
  <c r="I5" i="100" s="1"/>
  <c r="I72" i="118"/>
  <c r="H5" i="100" s="1"/>
  <c r="H72" i="118"/>
  <c r="G5" i="100" s="1"/>
  <c r="G72" i="118"/>
  <c r="F5" i="100" s="1"/>
  <c r="F72" i="118"/>
  <c r="E5" i="100" s="1"/>
  <c r="E72" i="118"/>
  <c r="AP68" i="118"/>
  <c r="N72" i="118" s="1"/>
  <c r="U5" i="100" s="1"/>
  <c r="AO68" i="118"/>
  <c r="AN68" i="118"/>
  <c r="O72" i="118" s="1"/>
  <c r="S5" i="100" s="1"/>
  <c r="AL68" i="118"/>
  <c r="AK68" i="118"/>
  <c r="AJ68" i="118"/>
  <c r="AI68" i="118"/>
  <c r="AH68" i="118"/>
  <c r="AG68" i="118"/>
  <c r="AF68" i="118"/>
  <c r="AE68" i="118"/>
  <c r="AD68" i="118"/>
  <c r="AC68" i="118"/>
  <c r="AB68" i="118"/>
  <c r="AA68" i="118"/>
  <c r="Z68" i="118"/>
  <c r="Y68" i="118"/>
  <c r="X68" i="118"/>
  <c r="W68" i="118"/>
  <c r="V68" i="118"/>
  <c r="U68" i="118"/>
  <c r="T68" i="118"/>
  <c r="S68" i="118"/>
  <c r="R68" i="118"/>
  <c r="Q68" i="118"/>
  <c r="P68" i="118"/>
  <c r="O68" i="118"/>
  <c r="N68" i="118"/>
  <c r="M68" i="118"/>
  <c r="L68" i="118"/>
  <c r="K68" i="118"/>
  <c r="J68" i="118"/>
  <c r="I68" i="118"/>
  <c r="AM67" i="118"/>
  <c r="AM66" i="118"/>
  <c r="AM65" i="118"/>
  <c r="AM64" i="118"/>
  <c r="AM63" i="118"/>
  <c r="AM62" i="118"/>
  <c r="AM61" i="118"/>
  <c r="AM60" i="118"/>
  <c r="AM59" i="118"/>
  <c r="AM58" i="118"/>
  <c r="AM57" i="118"/>
  <c r="AM56" i="118"/>
  <c r="AM55" i="118"/>
  <c r="AM54" i="118"/>
  <c r="AM53" i="118"/>
  <c r="AM52" i="118"/>
  <c r="AM51" i="118"/>
  <c r="AM50" i="118"/>
  <c r="AM49" i="118"/>
  <c r="AM48" i="118"/>
  <c r="AM47" i="118"/>
  <c r="AM46" i="118"/>
  <c r="AM45" i="118"/>
  <c r="AM44" i="118"/>
  <c r="AM43" i="118"/>
  <c r="AM42" i="118"/>
  <c r="AM41" i="118"/>
  <c r="AM40" i="118"/>
  <c r="AM39" i="118"/>
  <c r="AM38" i="118"/>
  <c r="AM37" i="118"/>
  <c r="AM36" i="118"/>
  <c r="AM35" i="118"/>
  <c r="AM34" i="118"/>
  <c r="AM33" i="118"/>
  <c r="AM32" i="118"/>
  <c r="AM31" i="118"/>
  <c r="AM30" i="118"/>
  <c r="AM29" i="118"/>
  <c r="AM28" i="118"/>
  <c r="AM27" i="118"/>
  <c r="AM26" i="118"/>
  <c r="AM25" i="118"/>
  <c r="AM24" i="118"/>
  <c r="AM23" i="118"/>
  <c r="AM22" i="118"/>
  <c r="AM21" i="118"/>
  <c r="AM20" i="118"/>
  <c r="AM19" i="118"/>
  <c r="AM18" i="118"/>
  <c r="AM17" i="118"/>
  <c r="AM16" i="118"/>
  <c r="AM15" i="118"/>
  <c r="AM14" i="118"/>
  <c r="AM13" i="118"/>
  <c r="AM12" i="118"/>
  <c r="AM11" i="118"/>
  <c r="AM10" i="118"/>
  <c r="AM9" i="118"/>
  <c r="AM8" i="118"/>
  <c r="AL6" i="118"/>
  <c r="AK6" i="118"/>
  <c r="AJ6" i="118"/>
  <c r="AI6" i="118"/>
  <c r="AH6" i="118"/>
  <c r="AG6" i="118"/>
  <c r="AF6" i="118"/>
  <c r="AE6" i="118"/>
  <c r="AD6" i="118"/>
  <c r="AC6" i="118"/>
  <c r="AB6" i="118"/>
  <c r="AA6" i="118"/>
  <c r="Z6" i="118"/>
  <c r="Y6" i="118"/>
  <c r="X6" i="118"/>
  <c r="W6" i="118"/>
  <c r="V6" i="118"/>
  <c r="U6" i="118"/>
  <c r="T6" i="118"/>
  <c r="S6" i="118"/>
  <c r="R6" i="118"/>
  <c r="Q6" i="118"/>
  <c r="P6" i="118"/>
  <c r="O6" i="118"/>
  <c r="N6" i="118"/>
  <c r="M6" i="118"/>
  <c r="L6" i="118"/>
  <c r="K6" i="118"/>
  <c r="J6" i="118"/>
  <c r="I6" i="118"/>
  <c r="J74" i="117"/>
  <c r="P4" i="100" s="1"/>
  <c r="F27" i="126" s="1"/>
  <c r="I74" i="117"/>
  <c r="O4" i="100" s="1"/>
  <c r="F28" i="126" s="1"/>
  <c r="H74" i="117"/>
  <c r="N4" i="100" s="1"/>
  <c r="F29" i="126" s="1"/>
  <c r="G74" i="117"/>
  <c r="M4" i="100" s="1"/>
  <c r="F31" i="126" s="1"/>
  <c r="F74" i="117"/>
  <c r="L4" i="100" s="1"/>
  <c r="F32" i="126" s="1"/>
  <c r="E74" i="117"/>
  <c r="R4" i="100"/>
  <c r="F41" i="126" s="1"/>
  <c r="J72" i="117"/>
  <c r="I4" i="100" s="1"/>
  <c r="I72" i="117"/>
  <c r="H4" i="100" s="1"/>
  <c r="H72" i="117"/>
  <c r="G4" i="100" s="1"/>
  <c r="G72" i="117"/>
  <c r="F4" i="100" s="1"/>
  <c r="F72" i="117"/>
  <c r="E4" i="100" s="1"/>
  <c r="E72" i="117"/>
  <c r="AQ68" i="117"/>
  <c r="N72" i="117" s="1"/>
  <c r="U4" i="100" s="1"/>
  <c r="AP68" i="117"/>
  <c r="P72" i="117" s="1"/>
  <c r="T4" i="100" s="1"/>
  <c r="AO68" i="117"/>
  <c r="O72" i="117" s="1"/>
  <c r="S4" i="100" s="1"/>
  <c r="AM68" i="117"/>
  <c r="AL68" i="117"/>
  <c r="AK68" i="117"/>
  <c r="AJ68" i="117"/>
  <c r="AI68" i="117"/>
  <c r="AH68" i="117"/>
  <c r="AG68" i="117"/>
  <c r="AF68" i="117"/>
  <c r="AE68" i="117"/>
  <c r="AD68" i="117"/>
  <c r="AC68" i="117"/>
  <c r="AB68" i="117"/>
  <c r="AA68" i="117"/>
  <c r="Z68" i="117"/>
  <c r="Y68" i="117"/>
  <c r="X68" i="117"/>
  <c r="W68" i="117"/>
  <c r="V68" i="117"/>
  <c r="U68" i="117"/>
  <c r="T68" i="117"/>
  <c r="S68" i="117"/>
  <c r="R68" i="117"/>
  <c r="Q68" i="117"/>
  <c r="P68" i="117"/>
  <c r="O68" i="117"/>
  <c r="N68" i="117"/>
  <c r="M68" i="117"/>
  <c r="L68" i="117"/>
  <c r="K68" i="117"/>
  <c r="J68" i="117"/>
  <c r="I68" i="117"/>
  <c r="AN67" i="117"/>
  <c r="AN66" i="117"/>
  <c r="AN65" i="117"/>
  <c r="AN64" i="117"/>
  <c r="AN63" i="117"/>
  <c r="AN62" i="117"/>
  <c r="AN61" i="117"/>
  <c r="AN60" i="117"/>
  <c r="AN59" i="117"/>
  <c r="AN58" i="117"/>
  <c r="AN57" i="117"/>
  <c r="AN56" i="117"/>
  <c r="AN55" i="117"/>
  <c r="AN54" i="117"/>
  <c r="AN53" i="117"/>
  <c r="AN52" i="117"/>
  <c r="AN51" i="117"/>
  <c r="AN50" i="117"/>
  <c r="AN49" i="117"/>
  <c r="AN48" i="117"/>
  <c r="AN47" i="117"/>
  <c r="AN46" i="117"/>
  <c r="AN45" i="117"/>
  <c r="AN44" i="117"/>
  <c r="AN43" i="117"/>
  <c r="AN42" i="117"/>
  <c r="AN41" i="117"/>
  <c r="AN40" i="117"/>
  <c r="AN39" i="117"/>
  <c r="AN38" i="117"/>
  <c r="AN37" i="117"/>
  <c r="AN36" i="117"/>
  <c r="AN35" i="117"/>
  <c r="AN34" i="117"/>
  <c r="AN33" i="117"/>
  <c r="AN32" i="117"/>
  <c r="AN31" i="117"/>
  <c r="AN30" i="117"/>
  <c r="AN29" i="117"/>
  <c r="AN28" i="117"/>
  <c r="AN27" i="117"/>
  <c r="AN26" i="117"/>
  <c r="AN25" i="117"/>
  <c r="AN24" i="117"/>
  <c r="AN23" i="117"/>
  <c r="AN22" i="117"/>
  <c r="AN21" i="117"/>
  <c r="AN20" i="117"/>
  <c r="AN19" i="117"/>
  <c r="AN18" i="117"/>
  <c r="AN17" i="117"/>
  <c r="AN16" i="117"/>
  <c r="AN15" i="117"/>
  <c r="AN14" i="117"/>
  <c r="AN13" i="117"/>
  <c r="AN12" i="117"/>
  <c r="AN11" i="117"/>
  <c r="AN10" i="117"/>
  <c r="AN9" i="117"/>
  <c r="AN8" i="117"/>
  <c r="AM6" i="117"/>
  <c r="AL6" i="117"/>
  <c r="AK6" i="117"/>
  <c r="AJ6" i="117"/>
  <c r="AI6" i="117"/>
  <c r="AH6" i="117"/>
  <c r="AG6" i="117"/>
  <c r="AF6" i="117"/>
  <c r="AE6" i="117"/>
  <c r="AD6" i="117"/>
  <c r="AC6" i="117"/>
  <c r="AB6" i="117"/>
  <c r="AA6" i="117"/>
  <c r="Z6" i="117"/>
  <c r="Y6" i="117"/>
  <c r="X6" i="117"/>
  <c r="W6" i="117"/>
  <c r="V6" i="117"/>
  <c r="U6" i="117"/>
  <c r="T6" i="117"/>
  <c r="S6" i="117"/>
  <c r="R6" i="117"/>
  <c r="Q6" i="117"/>
  <c r="P6" i="117"/>
  <c r="O6" i="117"/>
  <c r="N6" i="117"/>
  <c r="M6" i="117"/>
  <c r="L6" i="117"/>
  <c r="K6" i="117"/>
  <c r="J6" i="117"/>
  <c r="I6" i="117"/>
  <c r="J74" i="116"/>
  <c r="P3" i="100" s="1"/>
  <c r="I74" i="116"/>
  <c r="O3" i="100" s="1"/>
  <c r="H74" i="116"/>
  <c r="N3" i="100" s="1"/>
  <c r="G74" i="116"/>
  <c r="M3" i="100" s="1"/>
  <c r="F74" i="116"/>
  <c r="L3" i="100" s="1"/>
  <c r="E74" i="116"/>
  <c r="K3" i="100" s="1"/>
  <c r="E33" i="126" s="1"/>
  <c r="R3" i="100"/>
  <c r="E41" i="126" s="1"/>
  <c r="E46" i="126" s="1"/>
  <c r="J72" i="116"/>
  <c r="I3" i="100" s="1"/>
  <c r="I72" i="116"/>
  <c r="H3" i="100" s="1"/>
  <c r="H72" i="116"/>
  <c r="G3" i="100" s="1"/>
  <c r="G72" i="116"/>
  <c r="F3" i="100" s="1"/>
  <c r="F72" i="116"/>
  <c r="E3" i="100" s="1"/>
  <c r="E72" i="116"/>
  <c r="D3" i="100" s="1"/>
  <c r="AP68" i="116"/>
  <c r="N72" i="116" s="1"/>
  <c r="U3" i="100" s="1"/>
  <c r="AO68" i="116"/>
  <c r="P72" i="116" s="1"/>
  <c r="T3" i="100" s="1"/>
  <c r="AN68" i="116"/>
  <c r="O72" i="116" s="1"/>
  <c r="S3" i="100" s="1"/>
  <c r="D29" i="125" s="1"/>
  <c r="AL68" i="116"/>
  <c r="AK68" i="116"/>
  <c r="AJ68" i="116"/>
  <c r="AI68" i="116"/>
  <c r="AH68" i="116"/>
  <c r="AG68" i="116"/>
  <c r="AF68" i="116"/>
  <c r="AE68" i="116"/>
  <c r="AD68" i="116"/>
  <c r="AC68" i="116"/>
  <c r="AB68" i="116"/>
  <c r="AA68" i="116"/>
  <c r="Z68" i="116"/>
  <c r="Y68" i="116"/>
  <c r="X68" i="116"/>
  <c r="W68" i="116"/>
  <c r="V68" i="116"/>
  <c r="U68" i="116"/>
  <c r="T68" i="116"/>
  <c r="S68" i="116"/>
  <c r="R68" i="116"/>
  <c r="Q68" i="116"/>
  <c r="P68" i="116"/>
  <c r="O68" i="116"/>
  <c r="N68" i="116"/>
  <c r="M68" i="116"/>
  <c r="L68" i="116"/>
  <c r="K68" i="116"/>
  <c r="J68" i="116"/>
  <c r="I68" i="116"/>
  <c r="AM67" i="116"/>
  <c r="AM66" i="116"/>
  <c r="AM65" i="116"/>
  <c r="AM64" i="116"/>
  <c r="AM63" i="116"/>
  <c r="AM62" i="116"/>
  <c r="AM61" i="116"/>
  <c r="AM60" i="116"/>
  <c r="AM59" i="116"/>
  <c r="AM58" i="116"/>
  <c r="AM57" i="116"/>
  <c r="AM56" i="116"/>
  <c r="AM55" i="116"/>
  <c r="AM54" i="116"/>
  <c r="AM53" i="116"/>
  <c r="AM52" i="116"/>
  <c r="AM51" i="116"/>
  <c r="AM50" i="116"/>
  <c r="AM49" i="116"/>
  <c r="AM48" i="116"/>
  <c r="AM47" i="116"/>
  <c r="AM46" i="116"/>
  <c r="AM45" i="116"/>
  <c r="AM44" i="116"/>
  <c r="AM43" i="116"/>
  <c r="AM42" i="116"/>
  <c r="AM41" i="116"/>
  <c r="AM40" i="116"/>
  <c r="AM39" i="116"/>
  <c r="AM38" i="116"/>
  <c r="AM37" i="116"/>
  <c r="AM36" i="116"/>
  <c r="AM35" i="116"/>
  <c r="AM34" i="116"/>
  <c r="AM33" i="116"/>
  <c r="AM32" i="116"/>
  <c r="AM31" i="116"/>
  <c r="AM30" i="116"/>
  <c r="AM29" i="116"/>
  <c r="AM28" i="116"/>
  <c r="AM27" i="116"/>
  <c r="AM26" i="116"/>
  <c r="AM25" i="116"/>
  <c r="AM24" i="116"/>
  <c r="AM23" i="116"/>
  <c r="AM22" i="116"/>
  <c r="AM21" i="116"/>
  <c r="AM20" i="116"/>
  <c r="AM19" i="116"/>
  <c r="AM18" i="116"/>
  <c r="AM17" i="116"/>
  <c r="AM16" i="116"/>
  <c r="AM15" i="116"/>
  <c r="AM14" i="116"/>
  <c r="AM13" i="116"/>
  <c r="AM12" i="116"/>
  <c r="AM11" i="116"/>
  <c r="AM10" i="116"/>
  <c r="AM9" i="116"/>
  <c r="AM8" i="116"/>
  <c r="AL6" i="116"/>
  <c r="AK6" i="116"/>
  <c r="AJ6" i="116"/>
  <c r="AI6" i="116"/>
  <c r="AH6" i="116"/>
  <c r="AG6" i="116"/>
  <c r="AF6" i="116"/>
  <c r="AE6" i="116"/>
  <c r="AD6" i="116"/>
  <c r="AC6" i="116"/>
  <c r="AB6" i="116"/>
  <c r="AA6" i="116"/>
  <c r="Z6" i="116"/>
  <c r="Y6" i="116"/>
  <c r="X6" i="116"/>
  <c r="W6" i="116"/>
  <c r="V6" i="116"/>
  <c r="U6" i="116"/>
  <c r="T6" i="116"/>
  <c r="S6" i="116"/>
  <c r="R6" i="116"/>
  <c r="Q6" i="116"/>
  <c r="P6" i="116"/>
  <c r="O6" i="116"/>
  <c r="N6" i="116"/>
  <c r="M6" i="116"/>
  <c r="L6" i="116"/>
  <c r="K6" i="116"/>
  <c r="J6" i="116"/>
  <c r="I6" i="116"/>
  <c r="J74" i="115"/>
  <c r="P14" i="100" s="1"/>
  <c r="P27" i="126" s="1"/>
  <c r="I74" i="115"/>
  <c r="O14" i="100" s="1"/>
  <c r="P28" i="126" s="1"/>
  <c r="H74" i="115"/>
  <c r="N14" i="100" s="1"/>
  <c r="P29" i="126" s="1"/>
  <c r="G74" i="115"/>
  <c r="M14" i="100" s="1"/>
  <c r="P31" i="126" s="1"/>
  <c r="F74" i="115"/>
  <c r="L14" i="100" s="1"/>
  <c r="P32" i="126" s="1"/>
  <c r="E74" i="115"/>
  <c r="R14" i="100"/>
  <c r="P41" i="126" s="1"/>
  <c r="J72" i="115"/>
  <c r="I14" i="100" s="1"/>
  <c r="I72" i="115"/>
  <c r="H14" i="100" s="1"/>
  <c r="H72" i="115"/>
  <c r="G14" i="100" s="1"/>
  <c r="G72" i="115"/>
  <c r="F72" i="115"/>
  <c r="E14" i="100" s="1"/>
  <c r="E72" i="115"/>
  <c r="D14" i="100" s="1"/>
  <c r="AQ68" i="115"/>
  <c r="N72" i="115" s="1"/>
  <c r="U14" i="100" s="1"/>
  <c r="AP68" i="115"/>
  <c r="P72" i="115" s="1"/>
  <c r="T14" i="100" s="1"/>
  <c r="AO68" i="115"/>
  <c r="O72" i="115" s="1"/>
  <c r="S14" i="100" s="1"/>
  <c r="AM68" i="115"/>
  <c r="AL68" i="115"/>
  <c r="AK68" i="115"/>
  <c r="AJ68" i="115"/>
  <c r="AI68" i="115"/>
  <c r="AH68" i="115"/>
  <c r="AG68" i="115"/>
  <c r="AF68" i="115"/>
  <c r="AE68" i="115"/>
  <c r="AD68" i="115"/>
  <c r="AC68" i="115"/>
  <c r="AB68" i="115"/>
  <c r="AA68" i="115"/>
  <c r="Z68" i="115"/>
  <c r="Y68" i="115"/>
  <c r="X68" i="115"/>
  <c r="W68" i="115"/>
  <c r="V68" i="115"/>
  <c r="U68" i="115"/>
  <c r="T68" i="115"/>
  <c r="S68" i="115"/>
  <c r="R68" i="115"/>
  <c r="Z1" i="115" s="1"/>
  <c r="Q68" i="115"/>
  <c r="P68" i="115"/>
  <c r="O68" i="115"/>
  <c r="N68" i="115"/>
  <c r="M68" i="115"/>
  <c r="L68" i="115"/>
  <c r="K68" i="115"/>
  <c r="J68" i="115"/>
  <c r="I68" i="115"/>
  <c r="AN67" i="115"/>
  <c r="AN66" i="115"/>
  <c r="AN65" i="115"/>
  <c r="AN64" i="115"/>
  <c r="AN63" i="115"/>
  <c r="AN62" i="115"/>
  <c r="AN61" i="115"/>
  <c r="AN60" i="115"/>
  <c r="AN59" i="115"/>
  <c r="AN58" i="115"/>
  <c r="AN57" i="115"/>
  <c r="AN56" i="115"/>
  <c r="AN55" i="115"/>
  <c r="AN54" i="115"/>
  <c r="AN53" i="115"/>
  <c r="AN52" i="115"/>
  <c r="AN51" i="115"/>
  <c r="AN50" i="115"/>
  <c r="AN49" i="115"/>
  <c r="AN48" i="115"/>
  <c r="AN47" i="115"/>
  <c r="AN46" i="115"/>
  <c r="AN45" i="115"/>
  <c r="AN44" i="115"/>
  <c r="AN43" i="115"/>
  <c r="AN42" i="115"/>
  <c r="AN41" i="115"/>
  <c r="AN40" i="115"/>
  <c r="AN39" i="115"/>
  <c r="AN38" i="115"/>
  <c r="AN37" i="115"/>
  <c r="AN36" i="115"/>
  <c r="AN35" i="115"/>
  <c r="AN34" i="115"/>
  <c r="AN33" i="115"/>
  <c r="AN32" i="115"/>
  <c r="AN68" i="115" s="1"/>
  <c r="M74" i="115" s="1"/>
  <c r="AN31" i="115"/>
  <c r="AN30" i="115"/>
  <c r="AN29" i="115"/>
  <c r="AN28" i="115"/>
  <c r="AN27" i="115"/>
  <c r="AN26" i="115"/>
  <c r="AN25" i="115"/>
  <c r="AN24" i="115"/>
  <c r="AN23" i="115"/>
  <c r="AN22" i="115"/>
  <c r="AN21" i="115"/>
  <c r="AN20" i="115"/>
  <c r="AN19" i="115"/>
  <c r="AN18" i="115"/>
  <c r="AN17" i="115"/>
  <c r="AN16" i="115"/>
  <c r="AN15" i="115"/>
  <c r="AN13" i="115"/>
  <c r="AN12" i="115"/>
  <c r="AN11" i="115"/>
  <c r="AN10" i="115"/>
  <c r="AN9" i="115"/>
  <c r="AN8" i="115"/>
  <c r="AM6" i="115"/>
  <c r="AL6" i="115"/>
  <c r="AK6" i="115"/>
  <c r="AJ6" i="115"/>
  <c r="AI6" i="115"/>
  <c r="AH6" i="115"/>
  <c r="AG6" i="115"/>
  <c r="AF6" i="115"/>
  <c r="AE6" i="115"/>
  <c r="AD6" i="115"/>
  <c r="AC6" i="115"/>
  <c r="AB6" i="115"/>
  <c r="AA6" i="115"/>
  <c r="Z6" i="115"/>
  <c r="Y6" i="115"/>
  <c r="X6" i="115"/>
  <c r="W6" i="115"/>
  <c r="V6" i="115"/>
  <c r="U6" i="115"/>
  <c r="T6" i="115"/>
  <c r="S6" i="115"/>
  <c r="R6" i="115"/>
  <c r="Q6" i="115"/>
  <c r="P6" i="115"/>
  <c r="O6" i="115"/>
  <c r="N6" i="115"/>
  <c r="M6" i="115"/>
  <c r="L6" i="115"/>
  <c r="K6" i="115"/>
  <c r="J6" i="115"/>
  <c r="I6" i="115"/>
  <c r="J74" i="114"/>
  <c r="P13" i="100" s="1"/>
  <c r="O27" i="126" s="1"/>
  <c r="I74" i="114"/>
  <c r="O13" i="100" s="1"/>
  <c r="O28" i="126" s="1"/>
  <c r="H74" i="114"/>
  <c r="N13" i="100" s="1"/>
  <c r="O29" i="126" s="1"/>
  <c r="G74" i="114"/>
  <c r="M13" i="100" s="1"/>
  <c r="O31" i="126" s="1"/>
  <c r="F74" i="114"/>
  <c r="L13" i="100" s="1"/>
  <c r="O32" i="126" s="1"/>
  <c r="E74" i="114"/>
  <c r="R13" i="100"/>
  <c r="O41" i="126" s="1"/>
  <c r="J72" i="114"/>
  <c r="I13" i="100" s="1"/>
  <c r="I72" i="114"/>
  <c r="H13" i="100" s="1"/>
  <c r="H72" i="114"/>
  <c r="G13" i="100" s="1"/>
  <c r="G72" i="114"/>
  <c r="F13" i="100" s="1"/>
  <c r="F72" i="114"/>
  <c r="E13" i="100" s="1"/>
  <c r="E72" i="114"/>
  <c r="D13" i="100" s="1"/>
  <c r="AO68" i="114"/>
  <c r="N72" i="114" s="1"/>
  <c r="U13" i="100" s="1"/>
  <c r="AN68" i="114"/>
  <c r="P72" i="114" s="1"/>
  <c r="T13" i="100" s="1"/>
  <c r="AM68" i="114"/>
  <c r="O72" i="114" s="1"/>
  <c r="S13" i="100" s="1"/>
  <c r="AJ68" i="114"/>
  <c r="AI68" i="114"/>
  <c r="AH68" i="114"/>
  <c r="AG68" i="114"/>
  <c r="AF68" i="114"/>
  <c r="AE68" i="114"/>
  <c r="AD68" i="114"/>
  <c r="AC68" i="114"/>
  <c r="AB68" i="114"/>
  <c r="AA68" i="114"/>
  <c r="Z68" i="114"/>
  <c r="Y68" i="114"/>
  <c r="X68" i="114"/>
  <c r="W68" i="114"/>
  <c r="V68" i="114"/>
  <c r="U68" i="114"/>
  <c r="T68" i="114"/>
  <c r="S68" i="114"/>
  <c r="R68" i="114"/>
  <c r="Q68" i="114"/>
  <c r="P68" i="114"/>
  <c r="O68" i="114"/>
  <c r="N68" i="114"/>
  <c r="M68" i="114"/>
  <c r="L68" i="114"/>
  <c r="K68" i="114"/>
  <c r="J68" i="114"/>
  <c r="I68" i="114"/>
  <c r="AJ6" i="114"/>
  <c r="AI6" i="114"/>
  <c r="AH6" i="114"/>
  <c r="AG6" i="114"/>
  <c r="AF6" i="114"/>
  <c r="AE6" i="114"/>
  <c r="AD6" i="114"/>
  <c r="AC6" i="114"/>
  <c r="AB6" i="114"/>
  <c r="AA6" i="114"/>
  <c r="Z6" i="114"/>
  <c r="Y6" i="114"/>
  <c r="X6" i="114"/>
  <c r="W6" i="114"/>
  <c r="V6" i="114"/>
  <c r="U6" i="114"/>
  <c r="T6" i="114"/>
  <c r="S6" i="114"/>
  <c r="R6" i="114"/>
  <c r="Q6" i="114"/>
  <c r="P6" i="114"/>
  <c r="O6" i="114"/>
  <c r="N6" i="114"/>
  <c r="M6" i="114"/>
  <c r="L6" i="114"/>
  <c r="K6" i="114"/>
  <c r="J6" i="114"/>
  <c r="I6" i="114"/>
  <c r="J74" i="113"/>
  <c r="P12" i="100" s="1"/>
  <c r="N27" i="126" s="1"/>
  <c r="I74" i="113"/>
  <c r="O12" i="100" s="1"/>
  <c r="N28" i="126" s="1"/>
  <c r="H74" i="113"/>
  <c r="N12" i="100" s="1"/>
  <c r="N29" i="126" s="1"/>
  <c r="G74" i="113"/>
  <c r="M12" i="100" s="1"/>
  <c r="N31" i="126" s="1"/>
  <c r="F74" i="113"/>
  <c r="L12" i="100" s="1"/>
  <c r="N32" i="126" s="1"/>
  <c r="E74" i="113"/>
  <c r="R12" i="100"/>
  <c r="N41" i="126" s="1"/>
  <c r="J72" i="113"/>
  <c r="I12" i="100" s="1"/>
  <c r="I72" i="113"/>
  <c r="H12" i="100" s="1"/>
  <c r="H72" i="113"/>
  <c r="G12" i="100" s="1"/>
  <c r="G72" i="113"/>
  <c r="F12" i="100" s="1"/>
  <c r="F72" i="113"/>
  <c r="E12" i="100" s="1"/>
  <c r="E72" i="113"/>
  <c r="AQ68" i="113"/>
  <c r="N72" i="113" s="1"/>
  <c r="U12" i="100" s="1"/>
  <c r="AP68" i="113"/>
  <c r="P72" i="113" s="1"/>
  <c r="T12" i="100" s="1"/>
  <c r="AO68" i="113"/>
  <c r="O72" i="113" s="1"/>
  <c r="S12" i="100" s="1"/>
  <c r="AM68" i="113"/>
  <c r="AL68" i="113"/>
  <c r="AK68" i="113"/>
  <c r="AJ68" i="113"/>
  <c r="AI68" i="113"/>
  <c r="AH68" i="113"/>
  <c r="AG68" i="113"/>
  <c r="AF68" i="113"/>
  <c r="AE68" i="113"/>
  <c r="AD68" i="113"/>
  <c r="AC68" i="113"/>
  <c r="AB68" i="113"/>
  <c r="AA68" i="113"/>
  <c r="Z68" i="113"/>
  <c r="Y68" i="113"/>
  <c r="X68" i="113"/>
  <c r="W68" i="113"/>
  <c r="V68" i="113"/>
  <c r="U68" i="113"/>
  <c r="T68" i="113"/>
  <c r="S68" i="113"/>
  <c r="R68" i="113"/>
  <c r="Q68" i="113"/>
  <c r="P68" i="113"/>
  <c r="O68" i="113"/>
  <c r="N68" i="113"/>
  <c r="M68" i="113"/>
  <c r="L68" i="113"/>
  <c r="K68" i="113"/>
  <c r="J68" i="113"/>
  <c r="I68" i="113"/>
  <c r="AN67" i="113"/>
  <c r="AN66" i="113"/>
  <c r="AN65" i="113"/>
  <c r="AN64" i="113"/>
  <c r="AN63" i="113"/>
  <c r="AN62" i="113"/>
  <c r="AN61" i="113"/>
  <c r="AN60" i="113"/>
  <c r="AN59" i="113"/>
  <c r="AN58" i="113"/>
  <c r="AN57" i="113"/>
  <c r="AN56" i="113"/>
  <c r="AN55" i="113"/>
  <c r="AN54" i="113"/>
  <c r="AN53" i="113"/>
  <c r="AN52" i="113"/>
  <c r="AN51" i="113"/>
  <c r="AN50" i="113"/>
  <c r="AN49" i="113"/>
  <c r="AN48" i="113"/>
  <c r="AN47" i="113"/>
  <c r="AN46" i="113"/>
  <c r="AN45" i="113"/>
  <c r="AN44" i="113"/>
  <c r="AN43" i="113"/>
  <c r="AN42" i="113"/>
  <c r="AN41" i="113"/>
  <c r="AN40" i="113"/>
  <c r="AN39" i="113"/>
  <c r="AN38" i="113"/>
  <c r="AN37" i="113"/>
  <c r="AN36" i="113"/>
  <c r="AN35" i="113"/>
  <c r="AN34" i="113"/>
  <c r="AN33" i="113"/>
  <c r="AN32" i="113"/>
  <c r="AN31" i="113"/>
  <c r="AN30" i="113"/>
  <c r="AN29" i="113"/>
  <c r="AN28" i="113"/>
  <c r="AN27" i="113"/>
  <c r="AN26" i="113"/>
  <c r="AN25" i="113"/>
  <c r="AN24" i="113"/>
  <c r="AN23" i="113"/>
  <c r="AN22" i="113"/>
  <c r="AN21" i="113"/>
  <c r="AN20" i="113"/>
  <c r="AN19" i="113"/>
  <c r="AN18" i="113"/>
  <c r="AN17" i="113"/>
  <c r="AN16" i="113"/>
  <c r="AN15" i="113"/>
  <c r="AN14" i="113"/>
  <c r="AN13" i="113"/>
  <c r="AN12" i="113"/>
  <c r="AN11" i="113"/>
  <c r="AN10" i="113"/>
  <c r="AN9" i="113"/>
  <c r="AN8" i="113"/>
  <c r="AM6" i="113"/>
  <c r="AL6" i="113"/>
  <c r="AK6" i="113"/>
  <c r="AJ6" i="113"/>
  <c r="AI6" i="113"/>
  <c r="AH6" i="113"/>
  <c r="AG6" i="113"/>
  <c r="AF6" i="113"/>
  <c r="AE6" i="113"/>
  <c r="AD6" i="113"/>
  <c r="AC6" i="113"/>
  <c r="AB6" i="113"/>
  <c r="AA6" i="113"/>
  <c r="Z6" i="113"/>
  <c r="Y6" i="113"/>
  <c r="X6" i="113"/>
  <c r="W6" i="113"/>
  <c r="V6" i="113"/>
  <c r="U6" i="113"/>
  <c r="T6" i="113"/>
  <c r="S6" i="113"/>
  <c r="R6" i="113"/>
  <c r="Q6" i="113"/>
  <c r="P6" i="113"/>
  <c r="O6" i="113"/>
  <c r="N6" i="113"/>
  <c r="M6" i="113"/>
  <c r="L6" i="113"/>
  <c r="K6" i="113"/>
  <c r="J6" i="113"/>
  <c r="I6" i="113"/>
  <c r="D11" i="125" l="1"/>
  <c r="I11" i="125" s="1"/>
  <c r="Z1" i="113"/>
  <c r="Z1" i="118"/>
  <c r="B5" i="100" s="1"/>
  <c r="G12" i="126" s="1"/>
  <c r="Z1" i="116"/>
  <c r="B3" i="100" s="1"/>
  <c r="F46" i="126"/>
  <c r="G46" i="126" s="1"/>
  <c r="H46" i="126" s="1"/>
  <c r="I46" i="126" s="1"/>
  <c r="J46" i="126" s="1"/>
  <c r="K46" i="126" s="1"/>
  <c r="L46" i="126" s="1"/>
  <c r="M46" i="126" s="1"/>
  <c r="N46" i="126" s="1"/>
  <c r="O46" i="126" s="1"/>
  <c r="P46" i="126" s="1"/>
  <c r="D14" i="125"/>
  <c r="I14" i="125" s="1"/>
  <c r="D10" i="125"/>
  <c r="I10" i="125" s="1"/>
  <c r="D12" i="125"/>
  <c r="I12" i="125" s="1"/>
  <c r="D13" i="125"/>
  <c r="I13" i="125" s="1"/>
  <c r="B13" i="100"/>
  <c r="O12" i="126" s="1"/>
  <c r="Z1" i="124"/>
  <c r="B11" i="100" s="1"/>
  <c r="M12" i="126" s="1"/>
  <c r="E48" i="126"/>
  <c r="F48" i="126" s="1"/>
  <c r="G48" i="126" s="1"/>
  <c r="H48" i="126" s="1"/>
  <c r="I48" i="126" s="1"/>
  <c r="J48" i="126" s="1"/>
  <c r="K48" i="126" s="1"/>
  <c r="L48" i="126" s="1"/>
  <c r="M48" i="126" s="1"/>
  <c r="N48" i="126" s="1"/>
  <c r="O48" i="126" s="1"/>
  <c r="P48" i="126" s="1"/>
  <c r="E47" i="126"/>
  <c r="F47" i="126" s="1"/>
  <c r="G47" i="126" s="1"/>
  <c r="H47" i="126" s="1"/>
  <c r="I47" i="126" s="1"/>
  <c r="J47" i="126" s="1"/>
  <c r="K47" i="126" s="1"/>
  <c r="L47" i="126" s="1"/>
  <c r="M47" i="126" s="1"/>
  <c r="N47" i="126" s="1"/>
  <c r="O47" i="126" s="1"/>
  <c r="P47" i="126" s="1"/>
  <c r="Z1" i="122"/>
  <c r="B9" i="100" s="1"/>
  <c r="K12" i="126" s="1"/>
  <c r="Z1" i="120"/>
  <c r="B7" i="100" s="1"/>
  <c r="I12" i="126" s="1"/>
  <c r="Z1" i="117"/>
  <c r="B4" i="100" s="1"/>
  <c r="F12" i="126" s="1"/>
  <c r="I30" i="126"/>
  <c r="L30" i="126"/>
  <c r="F30" i="126"/>
  <c r="J30" i="126"/>
  <c r="K30" i="126"/>
  <c r="G30" i="126"/>
  <c r="J10" i="100"/>
  <c r="L56" i="126" s="1"/>
  <c r="L54" i="126"/>
  <c r="V10" i="100"/>
  <c r="L53" i="126" s="1"/>
  <c r="K72" i="113"/>
  <c r="D12" i="100"/>
  <c r="K74" i="121"/>
  <c r="T1" i="121" s="1"/>
  <c r="K8" i="100"/>
  <c r="K33" i="126"/>
  <c r="K74" i="114"/>
  <c r="T1" i="114" s="1"/>
  <c r="K13" i="100"/>
  <c r="K74" i="115"/>
  <c r="T1" i="115" s="1"/>
  <c r="K14" i="100"/>
  <c r="M30" i="126"/>
  <c r="V8" i="100"/>
  <c r="J53" i="126" s="1"/>
  <c r="J54" i="126"/>
  <c r="J8" i="100"/>
  <c r="J56" i="126" s="1"/>
  <c r="K54" i="126"/>
  <c r="K74" i="122"/>
  <c r="T1" i="122" s="1"/>
  <c r="M9" i="100"/>
  <c r="K31" i="126" s="1"/>
  <c r="N30" i="126"/>
  <c r="V13" i="100"/>
  <c r="O53" i="126" s="1"/>
  <c r="J13" i="100"/>
  <c r="O56" i="126" s="1"/>
  <c r="O54" i="126"/>
  <c r="K74" i="120"/>
  <c r="T1" i="120" s="1"/>
  <c r="K7" i="100"/>
  <c r="K72" i="115"/>
  <c r="F14" i="100"/>
  <c r="J14" i="100" s="1"/>
  <c r="P56" i="126" s="1"/>
  <c r="K74" i="118"/>
  <c r="T1" i="118" s="1"/>
  <c r="K5" i="100"/>
  <c r="K72" i="120"/>
  <c r="D7" i="100"/>
  <c r="K72" i="122"/>
  <c r="G9" i="100"/>
  <c r="V9" i="100" s="1"/>
  <c r="K53" i="126" s="1"/>
  <c r="O30" i="126"/>
  <c r="P30" i="126"/>
  <c r="K72" i="118"/>
  <c r="D5" i="100"/>
  <c r="L33" i="126"/>
  <c r="L34" i="126" s="1"/>
  <c r="Q10" i="100"/>
  <c r="K74" i="124"/>
  <c r="T1" i="124" s="1"/>
  <c r="K11" i="100"/>
  <c r="K74" i="113"/>
  <c r="T1" i="113" s="1"/>
  <c r="K12" i="100"/>
  <c r="K72" i="117"/>
  <c r="D4" i="100"/>
  <c r="B12" i="100"/>
  <c r="N12" i="126" s="1"/>
  <c r="P54" i="126"/>
  <c r="B14" i="100"/>
  <c r="P12" i="126" s="1"/>
  <c r="K74" i="117"/>
  <c r="T1" i="117" s="1"/>
  <c r="K4" i="100"/>
  <c r="K72" i="124"/>
  <c r="D11" i="100"/>
  <c r="AN68" i="122"/>
  <c r="M74" i="122" s="1"/>
  <c r="C9" i="100" s="1"/>
  <c r="AN68" i="120"/>
  <c r="M74" i="120" s="1"/>
  <c r="C7" i="100" s="1"/>
  <c r="AN68" i="124"/>
  <c r="M74" i="124" s="1"/>
  <c r="C11" i="100" s="1"/>
  <c r="AN68" i="117"/>
  <c r="M74" i="117" s="1"/>
  <c r="C4" i="100" s="1"/>
  <c r="C14" i="100"/>
  <c r="AN68" i="113"/>
  <c r="M74" i="113" s="1"/>
  <c r="C12" i="100" s="1"/>
  <c r="D26" i="125"/>
  <c r="D35" i="125" s="1"/>
  <c r="D32" i="125"/>
  <c r="V3" i="100"/>
  <c r="E53" i="126" s="1"/>
  <c r="D9" i="125"/>
  <c r="J3" i="100"/>
  <c r="E56" i="126" s="1"/>
  <c r="E54" i="126"/>
  <c r="Q41" i="126"/>
  <c r="H54" i="126"/>
  <c r="D23" i="125"/>
  <c r="E32" i="126"/>
  <c r="H30" i="126"/>
  <c r="D22" i="125"/>
  <c r="E31" i="126"/>
  <c r="D21" i="125"/>
  <c r="E29" i="126"/>
  <c r="Q29" i="126" s="1"/>
  <c r="D20" i="125"/>
  <c r="E28" i="126"/>
  <c r="Q28" i="126" s="1"/>
  <c r="D19" i="125"/>
  <c r="E27" i="126"/>
  <c r="K72" i="119"/>
  <c r="G6" i="100"/>
  <c r="J6" i="100" s="1"/>
  <c r="H56" i="126" s="1"/>
  <c r="K74" i="119"/>
  <c r="T1" i="119" s="1"/>
  <c r="L6" i="100"/>
  <c r="B6" i="100"/>
  <c r="H12" i="126" s="1"/>
  <c r="AN68" i="119"/>
  <c r="M74" i="119" s="1"/>
  <c r="C6" i="100" s="1"/>
  <c r="D24" i="125"/>
  <c r="Q3" i="100"/>
  <c r="D25" i="125" s="1"/>
  <c r="AM68" i="116"/>
  <c r="M74" i="116" s="1"/>
  <c r="C3" i="100" s="1"/>
  <c r="K72" i="116"/>
  <c r="K74" i="116"/>
  <c r="T1" i="116" s="1"/>
  <c r="AM68" i="118"/>
  <c r="M74" i="118" s="1"/>
  <c r="C5" i="100" s="1"/>
  <c r="AM68" i="121"/>
  <c r="M74" i="121" s="1"/>
  <c r="C8" i="100" s="1"/>
  <c r="B8" i="100"/>
  <c r="J12" i="126" s="1"/>
  <c r="K72" i="121"/>
  <c r="AM68" i="123"/>
  <c r="M74" i="123" s="1"/>
  <c r="C10" i="100" s="1"/>
  <c r="B10" i="100"/>
  <c r="L12" i="126" s="1"/>
  <c r="K72" i="123"/>
  <c r="K74" i="123"/>
  <c r="T1" i="123" s="1"/>
  <c r="K72" i="114"/>
  <c r="Q46" i="126" l="1"/>
  <c r="M74" i="114"/>
  <c r="C13" i="100" s="1"/>
  <c r="D7" i="125" s="1"/>
  <c r="Q47" i="126"/>
  <c r="Q48" i="126"/>
  <c r="J9" i="100"/>
  <c r="K56" i="126" s="1"/>
  <c r="K55" i="126" s="1"/>
  <c r="J55" i="126"/>
  <c r="P55" i="126"/>
  <c r="Q9" i="100"/>
  <c r="L35" i="126"/>
  <c r="O55" i="126"/>
  <c r="Q7" i="100"/>
  <c r="I33" i="126"/>
  <c r="I34" i="126" s="1"/>
  <c r="I35" i="126" s="1"/>
  <c r="Q11" i="100"/>
  <c r="M33" i="126"/>
  <c r="M34" i="126" s="1"/>
  <c r="M35" i="126" s="1"/>
  <c r="Q8" i="100"/>
  <c r="J33" i="126"/>
  <c r="J34" i="126" s="1"/>
  <c r="J35" i="126" s="1"/>
  <c r="G54" i="126"/>
  <c r="V5" i="100"/>
  <c r="G53" i="126" s="1"/>
  <c r="J5" i="100"/>
  <c r="G56" i="126" s="1"/>
  <c r="O33" i="126"/>
  <c r="O34" i="126" s="1"/>
  <c r="O35" i="126" s="1"/>
  <c r="Q13" i="100"/>
  <c r="V4" i="100"/>
  <c r="F53" i="126" s="1"/>
  <c r="J4" i="100"/>
  <c r="F56" i="126" s="1"/>
  <c r="F54" i="126"/>
  <c r="J11" i="100"/>
  <c r="M56" i="126" s="1"/>
  <c r="M54" i="126"/>
  <c r="V11" i="100"/>
  <c r="M53" i="126" s="1"/>
  <c r="N33" i="126"/>
  <c r="N34" i="126" s="1"/>
  <c r="N35" i="126" s="1"/>
  <c r="Q12" i="100"/>
  <c r="L55" i="126"/>
  <c r="F33" i="126"/>
  <c r="Q4" i="100"/>
  <c r="V7" i="100"/>
  <c r="I53" i="126" s="1"/>
  <c r="J7" i="100"/>
  <c r="I56" i="126" s="1"/>
  <c r="I54" i="126"/>
  <c r="V14" i="100"/>
  <c r="P53" i="126" s="1"/>
  <c r="G33" i="126"/>
  <c r="G34" i="126" s="1"/>
  <c r="G35" i="126" s="1"/>
  <c r="Q5" i="100"/>
  <c r="P33" i="126"/>
  <c r="P34" i="126" s="1"/>
  <c r="P35" i="126" s="1"/>
  <c r="Q14" i="100"/>
  <c r="N54" i="126"/>
  <c r="V12" i="100"/>
  <c r="N53" i="126" s="1"/>
  <c r="J12" i="100"/>
  <c r="N56" i="126" s="1"/>
  <c r="K34" i="126"/>
  <c r="K35" i="126" s="1"/>
  <c r="H55" i="126"/>
  <c r="E55" i="126"/>
  <c r="I9" i="125"/>
  <c r="G15" i="125"/>
  <c r="E12" i="126"/>
  <c r="Q12" i="126" s="1"/>
  <c r="E20" i="126" s="1"/>
  <c r="D6" i="125"/>
  <c r="V6" i="100"/>
  <c r="H53" i="126" s="1"/>
  <c r="D16" i="125"/>
  <c r="Q6" i="100"/>
  <c r="H32" i="126"/>
  <c r="H34" i="126" s="1"/>
  <c r="H35" i="126" s="1"/>
  <c r="E34" i="126"/>
  <c r="Q31" i="126"/>
  <c r="E30" i="126"/>
  <c r="Q30" i="126" s="1"/>
  <c r="Q27" i="126"/>
  <c r="D28" i="125"/>
  <c r="N55" i="126" l="1"/>
  <c r="Q33" i="126"/>
  <c r="F34" i="126"/>
  <c r="F35" i="126" s="1"/>
  <c r="G55" i="126"/>
  <c r="Q53" i="126"/>
  <c r="R53" i="126" s="1"/>
  <c r="I55" i="126"/>
  <c r="M55" i="126"/>
  <c r="F55" i="126"/>
  <c r="J15" i="125"/>
  <c r="D8" i="125"/>
  <c r="E22" i="126"/>
  <c r="H20" i="126"/>
  <c r="H22" i="126" s="1"/>
  <c r="Q32" i="126"/>
  <c r="E35" i="126"/>
  <c r="Q35" i="126" l="1"/>
  <c r="Q34" i="126"/>
  <c r="L20" i="126"/>
  <c r="L22" i="126" s="1"/>
</calcChain>
</file>

<file path=xl/comments1.xml><?xml version="1.0" encoding="utf-8"?>
<comments xmlns="http://schemas.openxmlformats.org/spreadsheetml/2006/main">
  <authors>
    <author>子ども政策課　子ども育成係 ０１</author>
    <author>唐渡篤子</author>
  </authors>
  <commentList>
    <comment ref="AN6" authorId="0" shapeId="0">
      <text>
        <r>
          <rPr>
            <b/>
            <sz val="12"/>
            <color indexed="81"/>
            <rFont val="MS P ゴシック"/>
            <family val="3"/>
            <charset val="128"/>
          </rPr>
          <t>１日入所の時は記入しないでください。</t>
        </r>
        <r>
          <rPr>
            <b/>
            <u/>
            <sz val="12"/>
            <color indexed="81"/>
            <rFont val="MS P ゴシック"/>
            <family val="3"/>
            <charset val="128"/>
          </rPr>
          <t>※報告書の登録児童数に反映されなくなります</t>
        </r>
        <r>
          <rPr>
            <sz val="12"/>
            <color indexed="81"/>
            <rFont val="MS P ゴシック"/>
            <family val="3"/>
            <charset val="128"/>
          </rPr>
          <t xml:space="preserve">
月末退所の時は日付の記入をしtください。</t>
        </r>
      </text>
    </comment>
    <comment ref="AP6" authorId="1" shapeId="0">
      <text>
        <r>
          <rPr>
            <sz val="12"/>
            <color indexed="81"/>
            <rFont val="MS P ゴシック"/>
            <family val="3"/>
            <charset val="128"/>
          </rPr>
          <t>１日から休所されている場合はこちらに〇をつけてください</t>
        </r>
      </text>
    </comment>
  </commentList>
</comments>
</file>

<file path=xl/comments10.xml><?xml version="1.0" encoding="utf-8"?>
<comments xmlns="http://schemas.openxmlformats.org/spreadsheetml/2006/main">
  <authors>
    <author>子ども政策課　子ども育成係 ０１</author>
  </authors>
  <commentList>
    <comment ref="AO6" authorId="0" shapeId="0">
      <text>
        <r>
          <rPr>
            <b/>
            <sz val="12"/>
            <color indexed="81"/>
            <rFont val="MS P ゴシック"/>
            <family val="3"/>
            <charset val="128"/>
          </rPr>
          <t>１日入所の時は記入しないでください。</t>
        </r>
        <r>
          <rPr>
            <b/>
            <u/>
            <sz val="12"/>
            <color indexed="81"/>
            <rFont val="MS P ゴシック"/>
            <family val="3"/>
            <charset val="128"/>
          </rPr>
          <t>※報告書の登録児童数に反映されなくなります</t>
        </r>
        <r>
          <rPr>
            <b/>
            <sz val="12"/>
            <color indexed="81"/>
            <rFont val="MS P ゴシック"/>
            <family val="3"/>
            <charset val="128"/>
          </rPr>
          <t xml:space="preserve">
月末退所の時は日付を記入してください。</t>
        </r>
        <r>
          <rPr>
            <sz val="9"/>
            <color indexed="81"/>
            <rFont val="MS P ゴシック"/>
            <family val="3"/>
            <charset val="128"/>
          </rPr>
          <t xml:space="preserve">
</t>
        </r>
      </text>
    </comment>
  </commentList>
</comments>
</file>

<file path=xl/comments11.xml><?xml version="1.0" encoding="utf-8"?>
<comments xmlns="http://schemas.openxmlformats.org/spreadsheetml/2006/main">
  <authors>
    <author>子ども政策課　子ども育成係 ０１</author>
  </authors>
  <commentList>
    <comment ref="AM6" authorId="0" shapeId="0">
      <text>
        <r>
          <rPr>
            <b/>
            <sz val="12"/>
            <color indexed="81"/>
            <rFont val="MS P ゴシック"/>
            <family val="3"/>
            <charset val="128"/>
          </rPr>
          <t>１日入所の時は記入しないでください。</t>
        </r>
        <r>
          <rPr>
            <b/>
            <u/>
            <sz val="12"/>
            <color indexed="81"/>
            <rFont val="MS P ゴシック"/>
            <family val="3"/>
            <charset val="128"/>
          </rPr>
          <t>※報告書の登録児童数に反映されなくなります</t>
        </r>
        <r>
          <rPr>
            <b/>
            <sz val="12"/>
            <color indexed="81"/>
            <rFont val="MS P ゴシック"/>
            <family val="3"/>
            <charset val="128"/>
          </rPr>
          <t xml:space="preserve">
月末退所の時は日付を記入してください</t>
        </r>
      </text>
    </comment>
  </commentList>
</comments>
</file>

<file path=xl/comments2.xml><?xml version="1.0" encoding="utf-8"?>
<comments xmlns="http://schemas.openxmlformats.org/spreadsheetml/2006/main">
  <authors>
    <author>子ども政策課　子ども育成係 ０１</author>
  </authors>
  <commentList>
    <comment ref="AO6" authorId="0" shapeId="0">
      <text>
        <r>
          <rPr>
            <b/>
            <sz val="12"/>
            <color indexed="81"/>
            <rFont val="MS P ゴシック"/>
            <family val="3"/>
            <charset val="128"/>
          </rPr>
          <t>１日入所の時は記入しないでください。</t>
        </r>
        <r>
          <rPr>
            <b/>
            <u/>
            <sz val="12"/>
            <color indexed="81"/>
            <rFont val="MS P ゴシック"/>
            <family val="3"/>
            <charset val="128"/>
          </rPr>
          <t>※報告書の登録児童数に反映されなくなります</t>
        </r>
        <r>
          <rPr>
            <b/>
            <sz val="12"/>
            <color indexed="81"/>
            <rFont val="MS P ゴシック"/>
            <family val="3"/>
            <charset val="128"/>
          </rPr>
          <t xml:space="preserve">
月末退所の時は日付を記入してください。
</t>
        </r>
      </text>
    </comment>
  </commentList>
</comments>
</file>

<file path=xl/comments3.xml><?xml version="1.0" encoding="utf-8"?>
<comments xmlns="http://schemas.openxmlformats.org/spreadsheetml/2006/main">
  <authors>
    <author>子ども政策課　子ども育成係 ０１</author>
  </authors>
  <commentList>
    <comment ref="AN6" authorId="0" shapeId="0">
      <text>
        <r>
          <rPr>
            <b/>
            <sz val="12"/>
            <color indexed="81"/>
            <rFont val="MS P ゴシック"/>
            <family val="3"/>
            <charset val="128"/>
          </rPr>
          <t>１日入所の時は記入しないでください。</t>
        </r>
        <r>
          <rPr>
            <b/>
            <u/>
            <sz val="12"/>
            <color indexed="81"/>
            <rFont val="MS P ゴシック"/>
            <family val="3"/>
            <charset val="128"/>
          </rPr>
          <t>※報告書の登録児童数に反映されなくなります</t>
        </r>
        <r>
          <rPr>
            <b/>
            <sz val="12"/>
            <color indexed="81"/>
            <rFont val="MS P ゴシック"/>
            <family val="3"/>
            <charset val="128"/>
          </rPr>
          <t xml:space="preserve">
月末退所の時は日付を記入してください。</t>
        </r>
      </text>
    </comment>
  </commentList>
</comments>
</file>

<file path=xl/comments4.xml><?xml version="1.0" encoding="utf-8"?>
<comments xmlns="http://schemas.openxmlformats.org/spreadsheetml/2006/main">
  <authors>
    <author>子ども政策課　子ども育成係 ０１</author>
  </authors>
  <commentList>
    <comment ref="AO6" authorId="0" shapeId="0">
      <text>
        <r>
          <rPr>
            <b/>
            <sz val="12"/>
            <color indexed="81"/>
            <rFont val="MS P ゴシック"/>
            <family val="3"/>
            <charset val="128"/>
          </rPr>
          <t>１日入所の時は記入しないでください。</t>
        </r>
        <r>
          <rPr>
            <b/>
            <u/>
            <sz val="12"/>
            <color indexed="81"/>
            <rFont val="MS P ゴシック"/>
            <family val="3"/>
            <charset val="128"/>
          </rPr>
          <t>※報告書の登録児童数に反映されなくなります</t>
        </r>
        <r>
          <rPr>
            <b/>
            <sz val="12"/>
            <color indexed="81"/>
            <rFont val="MS P ゴシック"/>
            <family val="3"/>
            <charset val="128"/>
          </rPr>
          <t xml:space="preserve">
月末退所の時は日付を記入してください。</t>
        </r>
      </text>
    </comment>
  </commentList>
</comments>
</file>

<file path=xl/comments5.xml><?xml version="1.0" encoding="utf-8"?>
<comments xmlns="http://schemas.openxmlformats.org/spreadsheetml/2006/main">
  <authors>
    <author>子ども政策課　子ども育成係 ０１</author>
  </authors>
  <commentList>
    <comment ref="AO6" authorId="0" shapeId="0">
      <text>
        <r>
          <rPr>
            <b/>
            <sz val="12"/>
            <color indexed="81"/>
            <rFont val="MS P ゴシック"/>
            <family val="3"/>
            <charset val="128"/>
          </rPr>
          <t>１日入所の時は記入しないでください。</t>
        </r>
        <r>
          <rPr>
            <b/>
            <u/>
            <sz val="12"/>
            <color indexed="81"/>
            <rFont val="MS P ゴシック"/>
            <family val="3"/>
            <charset val="128"/>
          </rPr>
          <t>※報告書の登録児童数に反映されなくなります</t>
        </r>
        <r>
          <rPr>
            <b/>
            <sz val="12"/>
            <color indexed="81"/>
            <rFont val="MS P ゴシック"/>
            <family val="3"/>
            <charset val="128"/>
          </rPr>
          <t xml:space="preserve">
月末退所の時は日付を記入してください。</t>
        </r>
      </text>
    </comment>
  </commentList>
</comments>
</file>

<file path=xl/comments6.xml><?xml version="1.0" encoding="utf-8"?>
<comments xmlns="http://schemas.openxmlformats.org/spreadsheetml/2006/main">
  <authors>
    <author>子ども政策課　子ども育成係 ０１</author>
  </authors>
  <commentList>
    <comment ref="AN6" authorId="0" shapeId="0">
      <text>
        <r>
          <rPr>
            <b/>
            <sz val="12"/>
            <color indexed="81"/>
            <rFont val="MS P ゴシック"/>
            <family val="3"/>
            <charset val="128"/>
          </rPr>
          <t>１日入所の時は記入しないでください。</t>
        </r>
        <r>
          <rPr>
            <b/>
            <u/>
            <sz val="12"/>
            <color indexed="81"/>
            <rFont val="MS P ゴシック"/>
            <family val="3"/>
            <charset val="128"/>
          </rPr>
          <t>※報告書の登録児童数に反映されなくなります</t>
        </r>
        <r>
          <rPr>
            <b/>
            <sz val="12"/>
            <color indexed="81"/>
            <rFont val="MS P ゴシック"/>
            <family val="3"/>
            <charset val="128"/>
          </rPr>
          <t xml:space="preserve">
月末退所の時は日付を記入してください。</t>
        </r>
        <r>
          <rPr>
            <sz val="9"/>
            <color indexed="81"/>
            <rFont val="MS P ゴシック"/>
            <family val="3"/>
            <charset val="128"/>
          </rPr>
          <t xml:space="preserve">
</t>
        </r>
      </text>
    </comment>
  </commentList>
</comments>
</file>

<file path=xl/comments7.xml><?xml version="1.0" encoding="utf-8"?>
<comments xmlns="http://schemas.openxmlformats.org/spreadsheetml/2006/main">
  <authors>
    <author>子ども政策課　子ども育成係 ０１</author>
  </authors>
  <commentList>
    <comment ref="AO6" authorId="0" shapeId="0">
      <text>
        <r>
          <rPr>
            <b/>
            <sz val="12"/>
            <color indexed="81"/>
            <rFont val="MS P ゴシック"/>
            <family val="3"/>
            <charset val="128"/>
          </rPr>
          <t>１日入所の時は記入しないでください。</t>
        </r>
        <r>
          <rPr>
            <b/>
            <u/>
            <sz val="12"/>
            <color indexed="81"/>
            <rFont val="MS P ゴシック"/>
            <family val="3"/>
            <charset val="128"/>
          </rPr>
          <t>※報告書の登録児童数に反映されなくなります</t>
        </r>
        <r>
          <rPr>
            <b/>
            <sz val="12"/>
            <color indexed="81"/>
            <rFont val="MS P ゴシック"/>
            <family val="3"/>
            <charset val="128"/>
          </rPr>
          <t xml:space="preserve">
月末退所の時は日付を記入してください。</t>
        </r>
      </text>
    </comment>
  </commentList>
</comments>
</file>

<file path=xl/comments8.xml><?xml version="1.0" encoding="utf-8"?>
<comments xmlns="http://schemas.openxmlformats.org/spreadsheetml/2006/main">
  <authors>
    <author>子ども政策課　子ども育成係 ０１</author>
  </authors>
  <commentList>
    <comment ref="AN6" authorId="0" shapeId="0">
      <text>
        <r>
          <rPr>
            <b/>
            <sz val="12"/>
            <color indexed="81"/>
            <rFont val="MS P ゴシック"/>
            <family val="3"/>
            <charset val="128"/>
          </rPr>
          <t>１日入所の時は記入しないでください。</t>
        </r>
        <r>
          <rPr>
            <b/>
            <u/>
            <sz val="12"/>
            <color indexed="81"/>
            <rFont val="MS P ゴシック"/>
            <family val="3"/>
            <charset val="128"/>
          </rPr>
          <t>※報告書の登録児童数に反映されなくなります</t>
        </r>
        <r>
          <rPr>
            <b/>
            <sz val="12"/>
            <color indexed="81"/>
            <rFont val="MS P ゴシック"/>
            <family val="3"/>
            <charset val="128"/>
          </rPr>
          <t xml:space="preserve">
月末退所の時は日付を記入してください。</t>
        </r>
      </text>
    </comment>
  </commentList>
</comments>
</file>

<file path=xl/comments9.xml><?xml version="1.0" encoding="utf-8"?>
<comments xmlns="http://schemas.openxmlformats.org/spreadsheetml/2006/main">
  <authors>
    <author>子ども政策課　子ども育成係 ０１</author>
  </authors>
  <commentList>
    <comment ref="AO6" authorId="0" shapeId="0">
      <text>
        <r>
          <rPr>
            <b/>
            <sz val="12"/>
            <color indexed="81"/>
            <rFont val="MS P ゴシック"/>
            <family val="3"/>
            <charset val="128"/>
          </rPr>
          <t>１日入所の時は記入しないでください。</t>
        </r>
        <r>
          <rPr>
            <b/>
            <u/>
            <sz val="12"/>
            <color indexed="81"/>
            <rFont val="MS P ゴシック"/>
            <family val="3"/>
            <charset val="128"/>
          </rPr>
          <t>※報告書の登録児童数に反映されなくなります</t>
        </r>
        <r>
          <rPr>
            <b/>
            <sz val="12"/>
            <color indexed="81"/>
            <rFont val="MS P ゴシック"/>
            <family val="3"/>
            <charset val="128"/>
          </rPr>
          <t xml:space="preserve">
月末退所の時は日付を記入してください。</t>
        </r>
      </text>
    </comment>
  </commentList>
</comments>
</file>

<file path=xl/sharedStrings.xml><?xml version="1.0" encoding="utf-8"?>
<sst xmlns="http://schemas.openxmlformats.org/spreadsheetml/2006/main" count="725" uniqueCount="174">
  <si>
    <t>登録児童名</t>
    <rPh sb="0" eb="2">
      <t>トウロク</t>
    </rPh>
    <rPh sb="2" eb="4">
      <t>ジドウ</t>
    </rPh>
    <rPh sb="4" eb="5">
      <t>メイ</t>
    </rPh>
    <phoneticPr fontId="3"/>
  </si>
  <si>
    <t>№</t>
    <phoneticPr fontId="3"/>
  </si>
  <si>
    <t>合計</t>
    <rPh sb="0" eb="2">
      <t>ゴウケイ</t>
    </rPh>
    <phoneticPr fontId="3"/>
  </si>
  <si>
    <t>月初日登録児童数</t>
    <rPh sb="0" eb="1">
      <t>ツキ</t>
    </rPh>
    <rPh sb="1" eb="3">
      <t>ショジツ</t>
    </rPh>
    <rPh sb="3" eb="5">
      <t>トウロク</t>
    </rPh>
    <rPh sb="5" eb="7">
      <t>ジドウ</t>
    </rPh>
    <rPh sb="7" eb="8">
      <t>スウ</t>
    </rPh>
    <phoneticPr fontId="3"/>
  </si>
  <si>
    <t>備考</t>
    <rPh sb="0" eb="2">
      <t>ビコウ</t>
    </rPh>
    <phoneticPr fontId="3"/>
  </si>
  <si>
    <t>学校名</t>
    <rPh sb="0" eb="3">
      <t>ガッコウメイ</t>
    </rPh>
    <phoneticPr fontId="3"/>
  </si>
  <si>
    <t>学年</t>
    <rPh sb="0" eb="2">
      <t>ガクネン</t>
    </rPh>
    <phoneticPr fontId="3"/>
  </si>
  <si>
    <t>クラス</t>
    <phoneticPr fontId="3"/>
  </si>
  <si>
    <t>利用回数週</t>
    <rPh sb="0" eb="2">
      <t>リヨウ</t>
    </rPh>
    <rPh sb="2" eb="4">
      <t>カイスウ</t>
    </rPh>
    <rPh sb="4" eb="5">
      <t>シュウ</t>
    </rPh>
    <phoneticPr fontId="3"/>
  </si>
  <si>
    <t>障がい</t>
    <rPh sb="0" eb="1">
      <t>ショウ</t>
    </rPh>
    <phoneticPr fontId="3"/>
  </si>
  <si>
    <t>月</t>
    <rPh sb="0" eb="1">
      <t>ガツ</t>
    </rPh>
    <phoneticPr fontId="3"/>
  </si>
  <si>
    <t>月途中</t>
    <rPh sb="0" eb="1">
      <t>ツキ</t>
    </rPh>
    <rPh sb="1" eb="3">
      <t>トチュウ</t>
    </rPh>
    <phoneticPr fontId="3"/>
  </si>
  <si>
    <t>入</t>
    <rPh sb="0" eb="1">
      <t>ニュウ</t>
    </rPh>
    <phoneticPr fontId="3"/>
  </si>
  <si>
    <t>退</t>
    <rPh sb="0" eb="1">
      <t>シリゾ</t>
    </rPh>
    <phoneticPr fontId="3"/>
  </si>
  <si>
    <t>日</t>
    <rPh sb="0" eb="1">
      <t>ニチ</t>
    </rPh>
    <phoneticPr fontId="3"/>
  </si>
  <si>
    <t>人</t>
    <rPh sb="0" eb="1">
      <t>ヒト</t>
    </rPh>
    <phoneticPr fontId="3"/>
  </si>
  <si>
    <t>利用回数
内訳</t>
    <rPh sb="0" eb="2">
      <t>リヨウ</t>
    </rPh>
    <rPh sb="2" eb="4">
      <t>カイスウ</t>
    </rPh>
    <rPh sb="5" eb="7">
      <t>ウチワケ</t>
    </rPh>
    <phoneticPr fontId="3"/>
  </si>
  <si>
    <t>計</t>
    <rPh sb="0" eb="1">
      <t>ケイ</t>
    </rPh>
    <phoneticPr fontId="3"/>
  </si>
  <si>
    <t>障</t>
    <rPh sb="0" eb="1">
      <t>ショウ</t>
    </rPh>
    <phoneticPr fontId="3"/>
  </si>
  <si>
    <t>年</t>
    <rPh sb="0" eb="1">
      <t>ネン</t>
    </rPh>
    <phoneticPr fontId="3"/>
  </si>
  <si>
    <t>休所</t>
    <rPh sb="0" eb="1">
      <t>キュウ</t>
    </rPh>
    <rPh sb="1" eb="2">
      <t>ショ</t>
    </rPh>
    <phoneticPr fontId="3"/>
  </si>
  <si>
    <t>開設日数</t>
    <rPh sb="0" eb="2">
      <t>カイセツ</t>
    </rPh>
    <rPh sb="2" eb="4">
      <t>ニッスウ</t>
    </rPh>
    <phoneticPr fontId="3"/>
  </si>
  <si>
    <t>児童クラブ名</t>
    <rPh sb="0" eb="2">
      <t>ジドウ</t>
    </rPh>
    <rPh sb="5" eb="6">
      <t>メイ</t>
    </rPh>
    <phoneticPr fontId="3"/>
  </si>
  <si>
    <t>4月</t>
    <rPh sb="1" eb="2">
      <t>ガツ</t>
    </rPh>
    <phoneticPr fontId="3"/>
  </si>
  <si>
    <t>5月</t>
    <rPh sb="1" eb="2">
      <t>ツキ</t>
    </rPh>
    <phoneticPr fontId="3"/>
  </si>
  <si>
    <t>6月</t>
  </si>
  <si>
    <t>7月</t>
  </si>
  <si>
    <t>8月</t>
  </si>
  <si>
    <t>9月</t>
  </si>
  <si>
    <t>10月</t>
  </si>
  <si>
    <t>11月</t>
  </si>
  <si>
    <t>12月</t>
  </si>
  <si>
    <t>1月</t>
  </si>
  <si>
    <t>2月</t>
  </si>
  <si>
    <t>3月</t>
  </si>
  <si>
    <t>開設日数</t>
    <rPh sb="0" eb="2">
      <t>カイセツ</t>
    </rPh>
    <rPh sb="2" eb="4">
      <t>ニッスウ</t>
    </rPh>
    <phoneticPr fontId="3"/>
  </si>
  <si>
    <t>入所</t>
    <rPh sb="0" eb="2">
      <t>ニュウショ</t>
    </rPh>
    <phoneticPr fontId="3"/>
  </si>
  <si>
    <t>退所</t>
    <rPh sb="0" eb="2">
      <t>タイショ</t>
    </rPh>
    <phoneticPr fontId="3"/>
  </si>
  <si>
    <t>利用延べ人数</t>
    <rPh sb="0" eb="2">
      <t>リヨウ</t>
    </rPh>
    <rPh sb="2" eb="3">
      <t>ノ</t>
    </rPh>
    <rPh sb="4" eb="6">
      <t>ニンズウ</t>
    </rPh>
    <phoneticPr fontId="3"/>
  </si>
  <si>
    <t>年</t>
    <rPh sb="0" eb="1">
      <t>ネン</t>
    </rPh>
    <phoneticPr fontId="3"/>
  </si>
  <si>
    <t>学年別登録人数（初日）</t>
    <rPh sb="0" eb="2">
      <t>ガクネン</t>
    </rPh>
    <rPh sb="2" eb="3">
      <t>ベツ</t>
    </rPh>
    <rPh sb="3" eb="5">
      <t>トウロク</t>
    </rPh>
    <rPh sb="5" eb="7">
      <t>ニンズウ</t>
    </rPh>
    <rPh sb="8" eb="10">
      <t>ショジツ</t>
    </rPh>
    <phoneticPr fontId="3"/>
  </si>
  <si>
    <t>人</t>
    <rPh sb="0" eb="1">
      <t>ヒト</t>
    </rPh>
    <phoneticPr fontId="3"/>
  </si>
  <si>
    <t>延べ利用人数</t>
    <rPh sb="0" eb="1">
      <t>ノ</t>
    </rPh>
    <rPh sb="2" eb="4">
      <t>リヨウ</t>
    </rPh>
    <rPh sb="4" eb="6">
      <t>ニンズウ</t>
    </rPh>
    <phoneticPr fontId="3"/>
  </si>
  <si>
    <t>利用回数別人数</t>
    <rPh sb="0" eb="2">
      <t>リヨウ</t>
    </rPh>
    <rPh sb="2" eb="4">
      <t>カイスウ</t>
    </rPh>
    <rPh sb="4" eb="5">
      <t>ベツ</t>
    </rPh>
    <rPh sb="5" eb="7">
      <t>ニンズウ</t>
    </rPh>
    <phoneticPr fontId="3"/>
  </si>
  <si>
    <t>学年別登録者数</t>
    <rPh sb="0" eb="2">
      <t>ガクネン</t>
    </rPh>
    <rPh sb="2" eb="3">
      <t>ベツ</t>
    </rPh>
    <rPh sb="3" eb="5">
      <t>トウロク</t>
    </rPh>
    <rPh sb="5" eb="6">
      <t>シャ</t>
    </rPh>
    <rPh sb="6" eb="7">
      <t>スウ</t>
    </rPh>
    <phoneticPr fontId="3"/>
  </si>
  <si>
    <t>障がい児</t>
    <rPh sb="0" eb="1">
      <t>ショウ</t>
    </rPh>
    <rPh sb="3" eb="4">
      <t>ジ</t>
    </rPh>
    <phoneticPr fontId="3"/>
  </si>
  <si>
    <t>入所</t>
    <rPh sb="0" eb="2">
      <t>ニュウショ</t>
    </rPh>
    <phoneticPr fontId="3"/>
  </si>
  <si>
    <t>休所</t>
    <rPh sb="0" eb="1">
      <t>キュウ</t>
    </rPh>
    <rPh sb="1" eb="2">
      <t>ショ</t>
    </rPh>
    <phoneticPr fontId="3"/>
  </si>
  <si>
    <t>月途中</t>
    <rPh sb="0" eb="1">
      <t>ツキ</t>
    </rPh>
    <rPh sb="1" eb="3">
      <t>トチュウ</t>
    </rPh>
    <phoneticPr fontId="3"/>
  </si>
  <si>
    <t>クラブ名</t>
    <rPh sb="3" eb="4">
      <t>メイ</t>
    </rPh>
    <phoneticPr fontId="12"/>
  </si>
  <si>
    <t>開設日数</t>
    <rPh sb="0" eb="2">
      <t>カイセツ</t>
    </rPh>
    <rPh sb="2" eb="4">
      <t>ニッスウ</t>
    </rPh>
    <phoneticPr fontId="12"/>
  </si>
  <si>
    <t>日</t>
    <rPh sb="0" eb="1">
      <t>ニチ</t>
    </rPh>
    <phoneticPr fontId="12"/>
  </si>
  <si>
    <t>今月実施した主な行事等</t>
    <rPh sb="0" eb="2">
      <t>コンゲツ</t>
    </rPh>
    <rPh sb="2" eb="4">
      <t>ジッシ</t>
    </rPh>
    <rPh sb="6" eb="7">
      <t>オモ</t>
    </rPh>
    <rPh sb="8" eb="10">
      <t>ギョウジ</t>
    </rPh>
    <rPh sb="10" eb="11">
      <t>トウ</t>
    </rPh>
    <phoneticPr fontId="12"/>
  </si>
  <si>
    <t>利用延べ人数</t>
    <rPh sb="0" eb="2">
      <t>リヨウ</t>
    </rPh>
    <rPh sb="2" eb="3">
      <t>ノ</t>
    </rPh>
    <rPh sb="4" eb="6">
      <t>ニンズウ</t>
    </rPh>
    <phoneticPr fontId="12"/>
  </si>
  <si>
    <t>人</t>
    <rPh sb="0" eb="1">
      <t>ニン</t>
    </rPh>
    <phoneticPr fontId="12"/>
  </si>
  <si>
    <t>平均利用児童数
（毎月１日時点）</t>
    <rPh sb="0" eb="2">
      <t>ヘイキン</t>
    </rPh>
    <rPh sb="2" eb="4">
      <t>リヨウ</t>
    </rPh>
    <rPh sb="4" eb="6">
      <t>ジドウ</t>
    </rPh>
    <rPh sb="6" eb="7">
      <t>スウ</t>
    </rPh>
    <rPh sb="9" eb="11">
      <t>マイツキ</t>
    </rPh>
    <rPh sb="12" eb="13">
      <t>ニチ</t>
    </rPh>
    <rPh sb="13" eb="15">
      <t>ジテン</t>
    </rPh>
    <phoneticPr fontId="12"/>
  </si>
  <si>
    <t>６日/週利用希望児童数</t>
    <rPh sb="1" eb="2">
      <t>カ</t>
    </rPh>
    <rPh sb="3" eb="4">
      <t>シュウ</t>
    </rPh>
    <rPh sb="4" eb="6">
      <t>リヨウ</t>
    </rPh>
    <rPh sb="6" eb="8">
      <t>キボウ</t>
    </rPh>
    <rPh sb="8" eb="10">
      <t>ジドウ</t>
    </rPh>
    <rPh sb="10" eb="11">
      <t>スウ</t>
    </rPh>
    <phoneticPr fontId="12"/>
  </si>
  <si>
    <t>×</t>
    <phoneticPr fontId="12"/>
  </si>
  <si>
    <t>＝</t>
    <phoneticPr fontId="12"/>
  </si>
  <si>
    <t>５日/週利用希望児童数</t>
    <rPh sb="1" eb="2">
      <t>ニチ</t>
    </rPh>
    <rPh sb="3" eb="4">
      <t>シュウ</t>
    </rPh>
    <rPh sb="4" eb="6">
      <t>リヨウ</t>
    </rPh>
    <rPh sb="6" eb="8">
      <t>キボウ</t>
    </rPh>
    <rPh sb="8" eb="10">
      <t>ジドウ</t>
    </rPh>
    <rPh sb="10" eb="11">
      <t>スウ</t>
    </rPh>
    <phoneticPr fontId="12"/>
  </si>
  <si>
    <t>４日/週利用希望児童数</t>
    <rPh sb="1" eb="2">
      <t>カ</t>
    </rPh>
    <rPh sb="3" eb="4">
      <t>シュウ</t>
    </rPh>
    <rPh sb="4" eb="6">
      <t>リヨウ</t>
    </rPh>
    <rPh sb="6" eb="8">
      <t>キボウ</t>
    </rPh>
    <rPh sb="8" eb="10">
      <t>ジドウ</t>
    </rPh>
    <rPh sb="10" eb="11">
      <t>スウ</t>
    </rPh>
    <phoneticPr fontId="12"/>
  </si>
  <si>
    <t>３日/週利用希望児童数</t>
    <rPh sb="1" eb="2">
      <t>ニチ</t>
    </rPh>
    <rPh sb="3" eb="4">
      <t>シュウ</t>
    </rPh>
    <rPh sb="4" eb="6">
      <t>リヨウ</t>
    </rPh>
    <rPh sb="6" eb="8">
      <t>キボウ</t>
    </rPh>
    <rPh sb="8" eb="10">
      <t>ジドウ</t>
    </rPh>
    <rPh sb="10" eb="11">
      <t>スウ</t>
    </rPh>
    <phoneticPr fontId="12"/>
  </si>
  <si>
    <t>２日/週利用希望児童数</t>
    <rPh sb="1" eb="2">
      <t>カ</t>
    </rPh>
    <rPh sb="3" eb="4">
      <t>シュウ</t>
    </rPh>
    <rPh sb="4" eb="6">
      <t>リヨウ</t>
    </rPh>
    <rPh sb="6" eb="8">
      <t>キボウ</t>
    </rPh>
    <rPh sb="8" eb="10">
      <t>ジドウ</t>
    </rPh>
    <rPh sb="10" eb="11">
      <t>スウ</t>
    </rPh>
    <phoneticPr fontId="12"/>
  </si>
  <si>
    <t>１日/週利用希望児童数</t>
  </si>
  <si>
    <t>人</t>
  </si>
  <si>
    <t>×</t>
  </si>
  <si>
    <t>＝</t>
  </si>
  <si>
    <t>合計</t>
    <rPh sb="0" eb="2">
      <t>ゴウケイ</t>
    </rPh>
    <phoneticPr fontId="12"/>
  </si>
  <si>
    <t>算出根拠登録児童数（下記A-B）</t>
    <rPh sb="0" eb="2">
      <t>サンシュツ</t>
    </rPh>
    <rPh sb="2" eb="4">
      <t>コンキョ</t>
    </rPh>
    <rPh sb="4" eb="6">
      <t>トウロク</t>
    </rPh>
    <rPh sb="6" eb="8">
      <t>ジドウ</t>
    </rPh>
    <rPh sb="8" eb="9">
      <t>スウ</t>
    </rPh>
    <rPh sb="10" eb="12">
      <t>カキ</t>
    </rPh>
    <phoneticPr fontId="12"/>
  </si>
  <si>
    <t>平均利用人数計</t>
    <rPh sb="0" eb="2">
      <t>ヘイキン</t>
    </rPh>
    <rPh sb="2" eb="4">
      <t>リヨウ</t>
    </rPh>
    <rPh sb="4" eb="6">
      <t>ニンズウ</t>
    </rPh>
    <rPh sb="6" eb="7">
      <t>ケイ</t>
    </rPh>
    <phoneticPr fontId="12"/>
  </si>
  <si>
    <r>
      <t xml:space="preserve">学年別登録者数（A）
</t>
    </r>
    <r>
      <rPr>
        <u val="double"/>
        <sz val="13"/>
        <color theme="1"/>
        <rFont val="ＭＳ Ｐゴシック"/>
        <family val="3"/>
        <charset val="128"/>
        <scheme val="minor"/>
      </rPr>
      <t>(毎月１日時点)</t>
    </r>
    <rPh sb="0" eb="3">
      <t>ガクネンベツ</t>
    </rPh>
    <rPh sb="3" eb="5">
      <t>トウロク</t>
    </rPh>
    <rPh sb="5" eb="6">
      <t>シャ</t>
    </rPh>
    <rPh sb="6" eb="7">
      <t>スウ</t>
    </rPh>
    <rPh sb="12" eb="14">
      <t>マイツキ</t>
    </rPh>
    <rPh sb="15" eb="16">
      <t>ニチ</t>
    </rPh>
    <rPh sb="16" eb="18">
      <t>ジテン</t>
    </rPh>
    <phoneticPr fontId="12"/>
  </si>
  <si>
    <t>１年生</t>
    <rPh sb="1" eb="3">
      <t>ネンセイ</t>
    </rPh>
    <phoneticPr fontId="12"/>
  </si>
  <si>
    <t>２年生</t>
    <rPh sb="1" eb="3">
      <t>ネンセイ</t>
    </rPh>
    <phoneticPr fontId="12"/>
  </si>
  <si>
    <t>３年生</t>
    <rPh sb="1" eb="3">
      <t>ネンセイ</t>
    </rPh>
    <phoneticPr fontId="12"/>
  </si>
  <si>
    <t>４年生</t>
    <rPh sb="1" eb="3">
      <t>ネンセイ</t>
    </rPh>
    <phoneticPr fontId="12"/>
  </si>
  <si>
    <t>５年生</t>
    <rPh sb="1" eb="3">
      <t>ネンセイ</t>
    </rPh>
    <phoneticPr fontId="12"/>
  </si>
  <si>
    <t>小学校の行事等
（受け入れ時間に関わるもののみ記入）</t>
    <rPh sb="0" eb="3">
      <t>ショウガッコウ</t>
    </rPh>
    <rPh sb="4" eb="6">
      <t>ギョウジ</t>
    </rPh>
    <rPh sb="6" eb="7">
      <t>トウ</t>
    </rPh>
    <rPh sb="9" eb="10">
      <t>ウ</t>
    </rPh>
    <rPh sb="11" eb="12">
      <t>イ</t>
    </rPh>
    <rPh sb="13" eb="15">
      <t>ジカン</t>
    </rPh>
    <rPh sb="16" eb="17">
      <t>カカ</t>
    </rPh>
    <rPh sb="23" eb="25">
      <t>キニュウ</t>
    </rPh>
    <phoneticPr fontId="12"/>
  </si>
  <si>
    <t>６年生</t>
    <rPh sb="1" eb="3">
      <t>ネンセイ</t>
    </rPh>
    <phoneticPr fontId="12"/>
  </si>
  <si>
    <t>行事等</t>
    <rPh sb="0" eb="2">
      <t>ギョウジ</t>
    </rPh>
    <rPh sb="2" eb="3">
      <t>トウ</t>
    </rPh>
    <phoneticPr fontId="12"/>
  </si>
  <si>
    <t>校区</t>
    <rPh sb="0" eb="2">
      <t>コウク</t>
    </rPh>
    <phoneticPr fontId="12"/>
  </si>
  <si>
    <t>日</t>
    <rPh sb="0" eb="1">
      <t>ヒ</t>
    </rPh>
    <phoneticPr fontId="12"/>
  </si>
  <si>
    <t>学校終了時間</t>
    <rPh sb="0" eb="2">
      <t>ガッコウ</t>
    </rPh>
    <rPh sb="2" eb="4">
      <t>シュウリョウ</t>
    </rPh>
    <rPh sb="4" eb="6">
      <t>ジカン</t>
    </rPh>
    <phoneticPr fontId="12"/>
  </si>
  <si>
    <t>うち　障害児数</t>
    <phoneticPr fontId="12"/>
  </si>
  <si>
    <t>うち　休所者数（B）</t>
    <rPh sb="3" eb="4">
      <t>キュウ</t>
    </rPh>
    <rPh sb="4" eb="5">
      <t>ショ</t>
    </rPh>
    <rPh sb="5" eb="6">
      <t>シャ</t>
    </rPh>
    <rPh sb="6" eb="7">
      <t>スウ</t>
    </rPh>
    <phoneticPr fontId="12"/>
  </si>
  <si>
    <t xml:space="preserve">（　年生　　人,　年生　　人）
</t>
    <rPh sb="2" eb="4">
      <t>ネンセイ</t>
    </rPh>
    <rPh sb="6" eb="7">
      <t>ニン</t>
    </rPh>
    <phoneticPr fontId="12"/>
  </si>
  <si>
    <t>平均利用児童数の算出
根拠となる登録児童数（A-B）</t>
    <rPh sb="0" eb="2">
      <t>ヘイキン</t>
    </rPh>
    <rPh sb="2" eb="4">
      <t>リヨウ</t>
    </rPh>
    <rPh sb="4" eb="6">
      <t>ジドウ</t>
    </rPh>
    <rPh sb="6" eb="7">
      <t>スウ</t>
    </rPh>
    <rPh sb="8" eb="10">
      <t>サンシュツ</t>
    </rPh>
    <rPh sb="11" eb="13">
      <t>コンキョ</t>
    </rPh>
    <rPh sb="16" eb="18">
      <t>トウロク</t>
    </rPh>
    <rPh sb="18" eb="20">
      <t>ジドウ</t>
    </rPh>
    <rPh sb="20" eb="21">
      <t>スウ</t>
    </rPh>
    <phoneticPr fontId="12"/>
  </si>
  <si>
    <t>人</t>
    <phoneticPr fontId="12"/>
  </si>
  <si>
    <t>入所者</t>
    <rPh sb="0" eb="3">
      <t>ニュウショシャ</t>
    </rPh>
    <phoneticPr fontId="12"/>
  </si>
  <si>
    <t>入所者名：</t>
    <rPh sb="3" eb="4">
      <t>メイ</t>
    </rPh>
    <phoneticPr fontId="12"/>
  </si>
  <si>
    <t>退所者</t>
    <rPh sb="0" eb="2">
      <t>タイショ</t>
    </rPh>
    <rPh sb="2" eb="3">
      <t>シャ</t>
    </rPh>
    <phoneticPr fontId="12"/>
  </si>
  <si>
    <t>休所者</t>
    <rPh sb="0" eb="2">
      <t>キュウショ</t>
    </rPh>
    <rPh sb="2" eb="3">
      <t>シャ</t>
    </rPh>
    <phoneticPr fontId="12"/>
  </si>
  <si>
    <t xml:space="preserve">
　　　　／　  ～　  ／　
</t>
    <phoneticPr fontId="12"/>
  </si>
  <si>
    <t>登録児童数　（校区別在籍数）</t>
    <rPh sb="0" eb="2">
      <t>トウロク</t>
    </rPh>
    <rPh sb="2" eb="4">
      <t>ジドウ</t>
    </rPh>
    <rPh sb="4" eb="5">
      <t>スウ</t>
    </rPh>
    <rPh sb="7" eb="9">
      <t>コウク</t>
    </rPh>
    <rPh sb="9" eb="10">
      <t>ベツ</t>
    </rPh>
    <rPh sb="10" eb="12">
      <t>ザイセキ</t>
    </rPh>
    <rPh sb="12" eb="13">
      <t>スウ</t>
    </rPh>
    <phoneticPr fontId="12"/>
  </si>
  <si>
    <t>休所者名：</t>
    <rPh sb="0" eb="1">
      <t>キュウ</t>
    </rPh>
    <rPh sb="1" eb="2">
      <t>ショ</t>
    </rPh>
    <rPh sb="2" eb="3">
      <t>シャ</t>
    </rPh>
    <rPh sb="3" eb="4">
      <t>メイ</t>
    </rPh>
    <phoneticPr fontId="12"/>
  </si>
  <si>
    <t>※1　平均利用児童数の小数点以下は切り上げとすること。
※2　主な行事等については、通常保育の内外を問わず、実施した行事を記入すること。
　　　（キャンプや運動会等の大きなイベントだけでなく、トランプ大会や書道教室などの小規模なものについても記入すること）
※3　入所者、退所者、休所者については、開始・最終利用日ではなく、契約上の期間で記入すること。
※4　入所者に関しては、申込書のコピーもご提出ください。</t>
    <rPh sb="3" eb="5">
      <t>ヘイキン</t>
    </rPh>
    <rPh sb="5" eb="7">
      <t>リヨウ</t>
    </rPh>
    <rPh sb="7" eb="9">
      <t>ジドウ</t>
    </rPh>
    <rPh sb="9" eb="10">
      <t>スウ</t>
    </rPh>
    <rPh sb="11" eb="14">
      <t>ショウスウテン</t>
    </rPh>
    <rPh sb="14" eb="16">
      <t>イカ</t>
    </rPh>
    <rPh sb="17" eb="18">
      <t>キ</t>
    </rPh>
    <rPh sb="19" eb="20">
      <t>ア</t>
    </rPh>
    <rPh sb="31" eb="32">
      <t>オモ</t>
    </rPh>
    <rPh sb="33" eb="35">
      <t>ギョウジ</t>
    </rPh>
    <rPh sb="35" eb="36">
      <t>トウ</t>
    </rPh>
    <rPh sb="42" eb="44">
      <t>ツウジョウ</t>
    </rPh>
    <rPh sb="44" eb="46">
      <t>ホイク</t>
    </rPh>
    <rPh sb="47" eb="49">
      <t>ナイガイ</t>
    </rPh>
    <rPh sb="50" eb="51">
      <t>ト</t>
    </rPh>
    <rPh sb="54" eb="56">
      <t>ジッシ</t>
    </rPh>
    <rPh sb="58" eb="60">
      <t>ギョウジ</t>
    </rPh>
    <rPh sb="61" eb="63">
      <t>キニュウ</t>
    </rPh>
    <rPh sb="78" eb="81">
      <t>ウンドウカイ</t>
    </rPh>
    <rPh sb="81" eb="82">
      <t>トウ</t>
    </rPh>
    <rPh sb="83" eb="84">
      <t>オオ</t>
    </rPh>
    <rPh sb="100" eb="102">
      <t>タイカイ</t>
    </rPh>
    <rPh sb="103" eb="105">
      <t>ショドウ</t>
    </rPh>
    <rPh sb="105" eb="107">
      <t>キョウシツ</t>
    </rPh>
    <rPh sb="110" eb="113">
      <t>ショウキボ</t>
    </rPh>
    <rPh sb="121" eb="123">
      <t>キニュウ</t>
    </rPh>
    <rPh sb="132" eb="135">
      <t>ニュウショシャ</t>
    </rPh>
    <rPh sb="136" eb="138">
      <t>タイショ</t>
    </rPh>
    <rPh sb="138" eb="139">
      <t>シャ</t>
    </rPh>
    <rPh sb="140" eb="142">
      <t>キュウショ</t>
    </rPh>
    <rPh sb="142" eb="143">
      <t>シャ</t>
    </rPh>
    <rPh sb="149" eb="151">
      <t>カイシ</t>
    </rPh>
    <rPh sb="152" eb="154">
      <t>サイシュウ</t>
    </rPh>
    <rPh sb="154" eb="157">
      <t>リヨウビ</t>
    </rPh>
    <rPh sb="162" eb="164">
      <t>ケイヤク</t>
    </rPh>
    <rPh sb="164" eb="165">
      <t>ジョウ</t>
    </rPh>
    <rPh sb="166" eb="168">
      <t>キカン</t>
    </rPh>
    <rPh sb="169" eb="171">
      <t>キニュウ</t>
    </rPh>
    <phoneticPr fontId="12"/>
  </si>
  <si>
    <t>分</t>
    <rPh sb="0" eb="1">
      <t>ブン</t>
    </rPh>
    <phoneticPr fontId="3"/>
  </si>
  <si>
    <t>退所者名：</t>
    <rPh sb="0" eb="2">
      <t>タイショ</t>
    </rPh>
    <rPh sb="2" eb="3">
      <t>シャ</t>
    </rPh>
    <rPh sb="3" eb="4">
      <t>メイ</t>
    </rPh>
    <phoneticPr fontId="12"/>
  </si>
  <si>
    <t>　　　　　　　校区　　　人　　　　　　　　校区　　　　　人
　　　　　　　校区　　　人　　　　　　　　校区　　　　　人
　　　　　　　校区　　　人　　　　　　　　校区　　　　　人</t>
    <rPh sb="7" eb="9">
      <t>コウク</t>
    </rPh>
    <rPh sb="12" eb="13">
      <t>ニン</t>
    </rPh>
    <rPh sb="38" eb="40">
      <t>コウク</t>
    </rPh>
    <rPh sb="69" eb="71">
      <t>コウク</t>
    </rPh>
    <phoneticPr fontId="12"/>
  </si>
  <si>
    <t>住所</t>
    <rPh sb="0" eb="2">
      <t>ジュウショ</t>
    </rPh>
    <phoneticPr fontId="3"/>
  </si>
  <si>
    <t>クラブ名</t>
    <rPh sb="3" eb="4">
      <t>メイ</t>
    </rPh>
    <phoneticPr fontId="3"/>
  </si>
  <si>
    <t>代表者名</t>
    <rPh sb="0" eb="3">
      <t>ダイヒョウシャ</t>
    </rPh>
    <rPh sb="3" eb="4">
      <t>メイ</t>
    </rPh>
    <phoneticPr fontId="3"/>
  </si>
  <si>
    <t>１　開設日数について</t>
    <rPh sb="2" eb="4">
      <t>カイセツ</t>
    </rPh>
    <rPh sb="4" eb="6">
      <t>ニッスウ</t>
    </rPh>
    <phoneticPr fontId="3"/>
  </si>
  <si>
    <t>（１）実績</t>
    <rPh sb="3" eb="5">
      <t>ジッセキ</t>
    </rPh>
    <phoneticPr fontId="3"/>
  </si>
  <si>
    <t>４月</t>
    <rPh sb="1" eb="2">
      <t>ガツ</t>
    </rPh>
    <phoneticPr fontId="3"/>
  </si>
  <si>
    <t>５月</t>
    <rPh sb="1" eb="2">
      <t>ガツ</t>
    </rPh>
    <phoneticPr fontId="3"/>
  </si>
  <si>
    <t>６月</t>
  </si>
  <si>
    <t>７月</t>
  </si>
  <si>
    <t>８月</t>
  </si>
  <si>
    <t>９月</t>
  </si>
  <si>
    <t>１０月</t>
  </si>
  <si>
    <t>１１月</t>
  </si>
  <si>
    <t>１２月</t>
  </si>
  <si>
    <t>１月</t>
  </si>
  <si>
    <t>２月</t>
  </si>
  <si>
    <t>３月</t>
  </si>
  <si>
    <t>合計①</t>
    <rPh sb="0" eb="2">
      <t>ゴウケイ</t>
    </rPh>
    <phoneticPr fontId="3"/>
  </si>
  <si>
    <t>うち８時間以上開設日数</t>
    <rPh sb="3" eb="5">
      <t>ジカン</t>
    </rPh>
    <rPh sb="5" eb="7">
      <t>イジョウ</t>
    </rPh>
    <rPh sb="7" eb="9">
      <t>カイセツ</t>
    </rPh>
    <rPh sb="9" eb="11">
      <t>ニッスウ</t>
    </rPh>
    <phoneticPr fontId="3"/>
  </si>
  <si>
    <t>（２）事業計画上の開設日数</t>
    <rPh sb="3" eb="5">
      <t>ジギョウ</t>
    </rPh>
    <rPh sb="5" eb="7">
      <t>ケイカク</t>
    </rPh>
    <rPh sb="7" eb="8">
      <t>ジョウ</t>
    </rPh>
    <rPh sb="9" eb="11">
      <t>カイセツ</t>
    </rPh>
    <rPh sb="11" eb="13">
      <t>ニッスウ</t>
    </rPh>
    <phoneticPr fontId="3"/>
  </si>
  <si>
    <t>日②</t>
    <rPh sb="0" eb="1">
      <t>ニチ</t>
    </rPh>
    <phoneticPr fontId="3"/>
  </si>
  <si>
    <r>
      <t>（３）開設日数加算精算額（</t>
    </r>
    <r>
      <rPr>
        <b/>
        <u val="double"/>
        <sz val="11"/>
        <rFont val="HGPｺﾞｼｯｸM"/>
        <family val="3"/>
        <charset val="128"/>
      </rPr>
      <t>※記入しないでください。</t>
    </r>
    <r>
      <rPr>
        <sz val="11"/>
        <rFont val="HGPｺﾞｼｯｸM"/>
        <family val="3"/>
        <charset val="128"/>
      </rPr>
      <t>）</t>
    </r>
    <rPh sb="3" eb="5">
      <t>カイセツ</t>
    </rPh>
    <rPh sb="5" eb="7">
      <t>ニッスウ</t>
    </rPh>
    <rPh sb="7" eb="9">
      <t>カサン</t>
    </rPh>
    <rPh sb="9" eb="11">
      <t>セイサン</t>
    </rPh>
    <rPh sb="11" eb="12">
      <t>ガク</t>
    </rPh>
    <rPh sb="14" eb="16">
      <t>キニュウ</t>
    </rPh>
    <phoneticPr fontId="3"/>
  </si>
  <si>
    <t>（開設日数－２５０日）③</t>
    <rPh sb="1" eb="3">
      <t>カイセツ</t>
    </rPh>
    <rPh sb="3" eb="5">
      <t>ニッスウ</t>
    </rPh>
    <rPh sb="9" eb="10">
      <t>ニチ</t>
    </rPh>
    <phoneticPr fontId="3"/>
  </si>
  <si>
    <t>③×19,000円</t>
    <rPh sb="8" eb="9">
      <t>エン</t>
    </rPh>
    <phoneticPr fontId="3"/>
  </si>
  <si>
    <t>実績①</t>
    <rPh sb="0" eb="2">
      <t>ジッセキ</t>
    </rPh>
    <phoneticPr fontId="3"/>
  </si>
  <si>
    <t>計画②</t>
    <rPh sb="0" eb="2">
      <t>ケイカク</t>
    </rPh>
    <phoneticPr fontId="3"/>
  </si>
  <si>
    <t>精算（①－②）</t>
    <rPh sb="0" eb="2">
      <t>セイサン</t>
    </rPh>
    <phoneticPr fontId="3"/>
  </si>
  <si>
    <t>２　登録児童数について</t>
    <rPh sb="2" eb="4">
      <t>トウロク</t>
    </rPh>
    <rPh sb="4" eb="6">
      <t>ジドウ</t>
    </rPh>
    <rPh sb="6" eb="7">
      <t>スウ</t>
    </rPh>
    <phoneticPr fontId="3"/>
  </si>
  <si>
    <r>
      <t>（１）登録児童数（</t>
    </r>
    <r>
      <rPr>
        <b/>
        <sz val="11"/>
        <rFont val="HGPｺﾞｼｯｸM"/>
        <family val="3"/>
        <charset val="128"/>
      </rPr>
      <t>障害児含む</t>
    </r>
    <r>
      <rPr>
        <sz val="11"/>
        <rFont val="HGPｺﾞｼｯｸM"/>
        <family val="3"/>
        <charset val="128"/>
      </rPr>
      <t>）</t>
    </r>
    <rPh sb="3" eb="5">
      <t>トウロク</t>
    </rPh>
    <rPh sb="5" eb="7">
      <t>ジドウ</t>
    </rPh>
    <rPh sb="7" eb="8">
      <t>スウ</t>
    </rPh>
    <rPh sb="9" eb="11">
      <t>ショウガイ</t>
    </rPh>
    <rPh sb="11" eb="12">
      <t>ジ</t>
    </rPh>
    <rPh sb="12" eb="13">
      <t>フク</t>
    </rPh>
    <phoneticPr fontId="3"/>
  </si>
  <si>
    <t>※毎月1日時点</t>
    <rPh sb="1" eb="3">
      <t>マイツキ</t>
    </rPh>
    <rPh sb="4" eb="5">
      <t>ニチ</t>
    </rPh>
    <rPh sb="5" eb="7">
      <t>ジテン</t>
    </rPh>
    <phoneticPr fontId="12"/>
  </si>
  <si>
    <t>１年生</t>
    <rPh sb="1" eb="3">
      <t>ネンセイ</t>
    </rPh>
    <phoneticPr fontId="3"/>
  </si>
  <si>
    <t>２年生</t>
    <rPh sb="1" eb="3">
      <t>ネンセイ</t>
    </rPh>
    <phoneticPr fontId="3"/>
  </si>
  <si>
    <t>３年生</t>
    <rPh sb="1" eb="3">
      <t>ネンセイ</t>
    </rPh>
    <phoneticPr fontId="3"/>
  </si>
  <si>
    <t>１～３年生小計</t>
    <rPh sb="3" eb="5">
      <t>ネンセイ</t>
    </rPh>
    <rPh sb="5" eb="7">
      <t>ショウケイ</t>
    </rPh>
    <phoneticPr fontId="3"/>
  </si>
  <si>
    <t>４年生</t>
    <rPh sb="1" eb="3">
      <t>ネンセイ</t>
    </rPh>
    <phoneticPr fontId="3"/>
  </si>
  <si>
    <t>５年生</t>
    <rPh sb="1" eb="3">
      <t>ネンセイ</t>
    </rPh>
    <phoneticPr fontId="3"/>
  </si>
  <si>
    <t>６年生</t>
    <rPh sb="1" eb="3">
      <t>ネンセイ</t>
    </rPh>
    <phoneticPr fontId="3"/>
  </si>
  <si>
    <t>４～６年生小計</t>
    <rPh sb="3" eb="5">
      <t>ネンセイ</t>
    </rPh>
    <rPh sb="5" eb="7">
      <t>ショウケイ</t>
    </rPh>
    <phoneticPr fontId="3"/>
  </si>
  <si>
    <t>※毎月１日時点</t>
    <rPh sb="1" eb="3">
      <t>マイツキ</t>
    </rPh>
    <rPh sb="4" eb="5">
      <t>ニチ</t>
    </rPh>
    <rPh sb="5" eb="7">
      <t>ジテン</t>
    </rPh>
    <phoneticPr fontId="12"/>
  </si>
  <si>
    <t>３　平均利用児童数について</t>
    <rPh sb="2" eb="4">
      <t>ヘイキン</t>
    </rPh>
    <rPh sb="4" eb="6">
      <t>リヨウ</t>
    </rPh>
    <rPh sb="6" eb="8">
      <t>ジドウ</t>
    </rPh>
    <rPh sb="8" eb="9">
      <t>スウ</t>
    </rPh>
    <phoneticPr fontId="3"/>
  </si>
  <si>
    <t>平均</t>
    <rPh sb="0" eb="2">
      <t>ヘイキン</t>
    </rPh>
    <phoneticPr fontId="3"/>
  </si>
  <si>
    <t>平均利用児童数</t>
    <rPh sb="0" eb="2">
      <t>ヘイキン</t>
    </rPh>
    <rPh sb="2" eb="4">
      <t>リヨウ</t>
    </rPh>
    <rPh sb="4" eb="6">
      <t>ジドウ</t>
    </rPh>
    <rPh sb="6" eb="7">
      <t>スウ</t>
    </rPh>
    <phoneticPr fontId="3"/>
  </si>
  <si>
    <t>内訳</t>
    <rPh sb="0" eb="2">
      <t>ウチワケ</t>
    </rPh>
    <phoneticPr fontId="3"/>
  </si>
  <si>
    <t>毎日利用する児童数</t>
    <rPh sb="0" eb="2">
      <t>マイニチ</t>
    </rPh>
    <rPh sb="2" eb="4">
      <t>リヨウ</t>
    </rPh>
    <rPh sb="6" eb="8">
      <t>ジドウ</t>
    </rPh>
    <rPh sb="8" eb="9">
      <t>スウ</t>
    </rPh>
    <phoneticPr fontId="3"/>
  </si>
  <si>
    <t>一時的に利用する児童数</t>
    <rPh sb="0" eb="3">
      <t>イチジテキ</t>
    </rPh>
    <rPh sb="4" eb="6">
      <t>リヨウ</t>
    </rPh>
    <rPh sb="8" eb="10">
      <t>ジドウ</t>
    </rPh>
    <rPh sb="10" eb="11">
      <t>スウ</t>
    </rPh>
    <phoneticPr fontId="3"/>
  </si>
  <si>
    <t>令和　年　　月　　日</t>
    <rPh sb="3" eb="4">
      <t>ネン</t>
    </rPh>
    <rPh sb="4" eb="5">
      <t>ヘイネン</t>
    </rPh>
    <rPh sb="6" eb="7">
      <t>ガツ</t>
    </rPh>
    <rPh sb="9" eb="10">
      <t>ニチ</t>
    </rPh>
    <phoneticPr fontId="3"/>
  </si>
  <si>
    <t>平均利用人数</t>
    <rPh sb="0" eb="2">
      <t>ヘイキン</t>
    </rPh>
    <rPh sb="2" eb="4">
      <t>リヨウ</t>
    </rPh>
    <rPh sb="4" eb="6">
      <t>ニンズウ</t>
    </rPh>
    <phoneticPr fontId="3"/>
  </si>
  <si>
    <t>必要職員数</t>
    <rPh sb="0" eb="2">
      <t>ヒツヨウ</t>
    </rPh>
    <rPh sb="2" eb="5">
      <t>ショクインスウ</t>
    </rPh>
    <phoneticPr fontId="3"/>
  </si>
  <si>
    <t>障がい児数</t>
    <rPh sb="0" eb="1">
      <t>ショウ</t>
    </rPh>
    <rPh sb="3" eb="4">
      <t>ジ</t>
    </rPh>
    <rPh sb="4" eb="5">
      <t>スウ</t>
    </rPh>
    <phoneticPr fontId="3"/>
  </si>
  <si>
    <t>母子</t>
    <rPh sb="0" eb="2">
      <t>ボシ</t>
    </rPh>
    <phoneticPr fontId="3"/>
  </si>
  <si>
    <t>臨時休業日</t>
    <rPh sb="0" eb="2">
      <t>リンジ</t>
    </rPh>
    <rPh sb="2" eb="4">
      <t>キュウギョウ</t>
    </rPh>
    <rPh sb="4" eb="5">
      <t>ビ</t>
    </rPh>
    <phoneticPr fontId="3"/>
  </si>
  <si>
    <t>日付</t>
    <rPh sb="0" eb="2">
      <t>ヒヅケ</t>
    </rPh>
    <phoneticPr fontId="3"/>
  </si>
  <si>
    <t>事由</t>
    <rPh sb="0" eb="2">
      <t>ジユウ</t>
    </rPh>
    <phoneticPr fontId="3"/>
  </si>
  <si>
    <t>計</t>
    <rPh sb="0" eb="1">
      <t>ケイ</t>
    </rPh>
    <phoneticPr fontId="3"/>
  </si>
  <si>
    <t>（開設日数に含まれるもの）</t>
    <rPh sb="1" eb="3">
      <t>カイセツ</t>
    </rPh>
    <rPh sb="3" eb="5">
      <t>ニッスウ</t>
    </rPh>
    <rPh sb="6" eb="7">
      <t>フク</t>
    </rPh>
    <phoneticPr fontId="3"/>
  </si>
  <si>
    <t>担当職員①（苗字のみ）</t>
    <rPh sb="0" eb="2">
      <t>タントウ</t>
    </rPh>
    <rPh sb="2" eb="4">
      <t>ショクイン</t>
    </rPh>
    <rPh sb="6" eb="8">
      <t>ミョウジ</t>
    </rPh>
    <phoneticPr fontId="3"/>
  </si>
  <si>
    <t>担当職員②（苗字のみ）</t>
    <rPh sb="0" eb="2">
      <t>タントウ</t>
    </rPh>
    <rPh sb="2" eb="4">
      <t>ショクイン</t>
    </rPh>
    <rPh sb="6" eb="8">
      <t>ミョウジ</t>
    </rPh>
    <phoneticPr fontId="3"/>
  </si>
  <si>
    <t>担当職員③（苗字のみ）</t>
    <rPh sb="0" eb="2">
      <t>タントウ</t>
    </rPh>
    <rPh sb="2" eb="4">
      <t>ショクイン</t>
    </rPh>
    <rPh sb="6" eb="8">
      <t>ミョウジ</t>
    </rPh>
    <phoneticPr fontId="3"/>
  </si>
  <si>
    <t>職員数計</t>
    <rPh sb="0" eb="3">
      <t>ショクインスウ</t>
    </rPh>
    <rPh sb="3" eb="4">
      <t>ケイ</t>
    </rPh>
    <phoneticPr fontId="3"/>
  </si>
  <si>
    <t>判定</t>
    <rPh sb="0" eb="2">
      <t>ハンテイ</t>
    </rPh>
    <phoneticPr fontId="3"/>
  </si>
  <si>
    <t>障害児受入推進/年</t>
    <phoneticPr fontId="12"/>
  </si>
  <si>
    <t>障害児受入強化３人以上/年</t>
    <phoneticPr fontId="12"/>
  </si>
  <si>
    <t>障害児受入強化６人以上/年</t>
    <phoneticPr fontId="12"/>
  </si>
  <si>
    <t>令和５年度児童別利用状況内訳</t>
    <rPh sb="0" eb="2">
      <t>レイワ</t>
    </rPh>
    <rPh sb="3" eb="4">
      <t>ネン</t>
    </rPh>
    <phoneticPr fontId="3"/>
  </si>
  <si>
    <t>令和５年度　月別事業実施報告書</t>
    <rPh sb="0" eb="2">
      <t>レイワ</t>
    </rPh>
    <rPh sb="3" eb="5">
      <t>ネンド</t>
    </rPh>
    <rPh sb="6" eb="8">
      <t>ツキベツ</t>
    </rPh>
    <rPh sb="8" eb="15">
      <t>ジギョウジッシホウコクショ</t>
    </rPh>
    <phoneticPr fontId="12"/>
  </si>
  <si>
    <r>
      <rPr>
        <sz val="14"/>
        <color rgb="FFFF0000"/>
        <rFont val="HGPｺﾞｼｯｸM"/>
        <family val="3"/>
        <charset val="128"/>
      </rPr>
      <t>休所</t>
    </r>
    <r>
      <rPr>
        <sz val="10"/>
        <color rgb="FFFF0000"/>
        <rFont val="HGPｺﾞｼｯｸM"/>
        <family val="3"/>
        <charset val="128"/>
      </rPr>
      <t xml:space="preserve">
（途中）</t>
    </r>
    <rPh sb="0" eb="1">
      <t>キュウ</t>
    </rPh>
    <rPh sb="1" eb="2">
      <t>ショ</t>
    </rPh>
    <rPh sb="4" eb="6">
      <t>トチュウ</t>
    </rPh>
    <phoneticPr fontId="3"/>
  </si>
  <si>
    <r>
      <rPr>
        <sz val="14"/>
        <color rgb="FFFF0000"/>
        <rFont val="HGPｺﾞｼｯｸM"/>
        <family val="3"/>
        <charset val="128"/>
      </rPr>
      <t>休所</t>
    </r>
    <r>
      <rPr>
        <sz val="10"/>
        <color rgb="FFFF0000"/>
        <rFont val="HGPｺﾞｼｯｸM"/>
        <family val="3"/>
        <charset val="128"/>
      </rPr>
      <t xml:space="preserve">
（初日）</t>
    </r>
    <rPh sb="0" eb="1">
      <t>キュウ</t>
    </rPh>
    <rPh sb="1" eb="2">
      <t>ショ</t>
    </rPh>
    <rPh sb="4" eb="6">
      <t>ショジツ</t>
    </rPh>
    <phoneticPr fontId="3"/>
  </si>
  <si>
    <t>途中休所</t>
    <rPh sb="0" eb="2">
      <t>トチュウ</t>
    </rPh>
    <rPh sb="2" eb="3">
      <t>キュウ</t>
    </rPh>
    <rPh sb="3" eb="4">
      <t>ショ</t>
    </rPh>
    <phoneticPr fontId="3"/>
  </si>
  <si>
    <t>途中
休所</t>
    <rPh sb="0" eb="2">
      <t>トチュウ</t>
    </rPh>
    <rPh sb="3" eb="4">
      <t>キュウ</t>
    </rPh>
    <rPh sb="4" eb="5">
      <t>ショ</t>
    </rPh>
    <phoneticPr fontId="3"/>
  </si>
  <si>
    <t>佐世保市長  様</t>
    <rPh sb="0" eb="5">
      <t>サセボシチョウ</t>
    </rPh>
    <rPh sb="7" eb="8">
      <t>サマ</t>
    </rPh>
    <phoneticPr fontId="3"/>
  </si>
  <si>
    <r>
      <t>（２）障害児数</t>
    </r>
    <r>
      <rPr>
        <b/>
        <sz val="11"/>
        <rFont val="HGPｺﾞｼｯｸM"/>
        <family val="3"/>
        <charset val="128"/>
      </rPr>
      <t>（※毎月末時点）</t>
    </r>
    <phoneticPr fontId="3"/>
  </si>
  <si>
    <r>
      <t>1～３年生</t>
    </r>
    <r>
      <rPr>
        <b/>
        <sz val="11"/>
        <rFont val="HGPｺﾞｼｯｸM"/>
        <family val="3"/>
        <charset val="128"/>
      </rPr>
      <t>（月末）</t>
    </r>
    <rPh sb="3" eb="5">
      <t>ネンセイ</t>
    </rPh>
    <phoneticPr fontId="3"/>
  </si>
  <si>
    <r>
      <t>４～６年生</t>
    </r>
    <r>
      <rPr>
        <b/>
        <sz val="11"/>
        <rFont val="HGPｺﾞｼｯｸM"/>
        <family val="3"/>
        <charset val="128"/>
      </rPr>
      <t>（月末）</t>
    </r>
    <rPh sb="3" eb="5">
      <t>ネンセイ</t>
    </rPh>
    <phoneticPr fontId="3"/>
  </si>
  <si>
    <t>（別紙１）　　　　　令和５年度児童クラブ開設日数及び児童数実績報告書</t>
    <rPh sb="1" eb="3">
      <t>ベッシ</t>
    </rPh>
    <rPh sb="13" eb="15">
      <t>ネンド</t>
    </rPh>
    <rPh sb="14" eb="15">
      <t>ド</t>
    </rPh>
    <rPh sb="15" eb="17">
      <t>ジドウ</t>
    </rPh>
    <rPh sb="20" eb="22">
      <t>カイセツ</t>
    </rPh>
    <rPh sb="22" eb="24">
      <t>ニッスウ</t>
    </rPh>
    <rPh sb="24" eb="25">
      <t>オヨ</t>
    </rPh>
    <rPh sb="26" eb="28">
      <t>ジドウ</t>
    </rPh>
    <rPh sb="28" eb="29">
      <t>スウ</t>
    </rPh>
    <rPh sb="29" eb="31">
      <t>ジッセキ</t>
    </rPh>
    <rPh sb="31" eb="34">
      <t>ホウコクショ</t>
    </rPh>
    <phoneticPr fontId="3"/>
  </si>
  <si>
    <t>　　※「令和５年度年間計画書」に記載した年間活動日数を記入してください。</t>
    <rPh sb="7" eb="9">
      <t>ネンド</t>
    </rPh>
    <rPh sb="8" eb="9">
      <t>ガンネン</t>
    </rPh>
    <rPh sb="9" eb="11">
      <t>ネンカン</t>
    </rPh>
    <rPh sb="11" eb="14">
      <t>ケイカクショ</t>
    </rPh>
    <rPh sb="16" eb="18">
      <t>キサイ</t>
    </rPh>
    <rPh sb="20" eb="22">
      <t>ネンカン</t>
    </rPh>
    <rPh sb="22" eb="24">
      <t>カツドウ</t>
    </rPh>
    <rPh sb="24" eb="26">
      <t>ニッスウ</t>
    </rPh>
    <rPh sb="27" eb="29">
      <t>キニュウ</t>
    </rPh>
    <phoneticPr fontId="3"/>
  </si>
  <si>
    <r>
      <t xml:space="preserve">
提出日
　　　</t>
    </r>
    <r>
      <rPr>
        <u/>
        <sz val="10"/>
        <color theme="1"/>
        <rFont val="ＭＳ Ｐゴシック"/>
        <family val="3"/>
        <charset val="128"/>
        <scheme val="minor"/>
      </rPr>
      <t>　　令和　年　　月　  日</t>
    </r>
    <rPh sb="1" eb="3">
      <t>テイシュツ</t>
    </rPh>
    <rPh sb="3" eb="4">
      <t>ビ</t>
    </rPh>
    <rPh sb="10" eb="12">
      <t>レイワ</t>
    </rPh>
    <rPh sb="13" eb="14">
      <t>ネン</t>
    </rPh>
    <rPh sb="16" eb="17">
      <t>ガツ</t>
    </rPh>
    <rPh sb="20" eb="21">
      <t>ニチ</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</si>
</sst>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小&quot;&quot;学&quot;&quot;校&quot;"/>
    <numFmt numFmtId="177" formatCode="m/d"/>
    <numFmt numFmtId="178" formatCode="?/6"/>
    <numFmt numFmtId="179" formatCode="#&quot;人&quot;"/>
    <numFmt numFmtId="180" formatCode="m/d;@"/>
  </numFmts>
  <fonts count="3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PｺﾞｼｯｸM"/>
      <family val="3"/>
      <charset val="128"/>
    </font>
    <font>
      <sz val="12"/>
      <name val="HGPｺﾞｼｯｸM"/>
      <family val="3"/>
      <charset val="128"/>
    </font>
    <font>
      <sz val="14"/>
      <name val="HGPｺﾞｼｯｸM"/>
      <family val="3"/>
      <charset val="128"/>
    </font>
    <font>
      <sz val="20"/>
      <name val="HGPｺﾞｼｯｸM"/>
      <family val="3"/>
      <charset val="128"/>
    </font>
    <font>
      <sz val="18"/>
      <name val="HGPｺﾞｼｯｸM"/>
      <family val="3"/>
      <charset val="128"/>
    </font>
    <font>
      <sz val="14"/>
      <color rgb="FFFF0000"/>
      <name val="HGPｺﾞｼｯｸM"/>
      <family val="3"/>
      <charset val="128"/>
    </font>
    <font>
      <sz val="16"/>
      <name val="HGPｺﾞｼｯｸM"/>
      <family val="3"/>
      <charset val="128"/>
    </font>
    <font>
      <sz val="24"/>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u/>
      <sz val="10"/>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13"/>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10.5"/>
      <color theme="1"/>
      <name val="ＭＳ Ｐゴシック"/>
      <family val="3"/>
      <charset val="128"/>
      <scheme val="minor"/>
    </font>
    <font>
      <sz val="13"/>
      <color theme="1"/>
      <name val="ＭＳ Ｐゴシック"/>
      <family val="2"/>
      <charset val="128"/>
      <scheme val="minor"/>
    </font>
    <font>
      <sz val="7"/>
      <color theme="1"/>
      <name val="ＭＳ Ｐゴシック"/>
      <family val="3"/>
      <charset val="128"/>
      <scheme val="minor"/>
    </font>
    <font>
      <sz val="8"/>
      <color theme="1"/>
      <name val="ＭＳ Ｐゴシック"/>
      <family val="3"/>
      <charset val="128"/>
      <scheme val="minor"/>
    </font>
    <font>
      <u val="double"/>
      <sz val="13"/>
      <color theme="1"/>
      <name val="ＭＳ Ｐゴシック"/>
      <family val="3"/>
      <charset val="128"/>
      <scheme val="minor"/>
    </font>
    <font>
      <sz val="12"/>
      <name val="ＭＳ Ｐゴシック"/>
      <family val="3"/>
      <charset val="128"/>
      <scheme val="minor"/>
    </font>
    <font>
      <sz val="8"/>
      <name val="ＭＳ Ｐゴシック"/>
      <family val="3"/>
      <charset val="128"/>
      <scheme val="minor"/>
    </font>
    <font>
      <sz val="14"/>
      <name val="ＭＳ Ｐゴシック"/>
      <family val="3"/>
      <charset val="128"/>
      <scheme val="minor"/>
    </font>
    <font>
      <sz val="11"/>
      <name val="ＭＳ Ｐゴシック"/>
      <family val="3"/>
      <charset val="128"/>
    </font>
    <font>
      <b/>
      <sz val="11"/>
      <name val="HGPｺﾞｼｯｸM"/>
      <family val="3"/>
      <charset val="128"/>
    </font>
    <font>
      <sz val="10"/>
      <name val="HGPｺﾞｼｯｸM"/>
      <family val="3"/>
      <charset val="128"/>
    </font>
    <font>
      <b/>
      <u val="double"/>
      <sz val="11"/>
      <name val="HGPｺﾞｼｯｸM"/>
      <family val="3"/>
      <charset val="128"/>
    </font>
    <font>
      <sz val="10"/>
      <color rgb="FFFF0000"/>
      <name val="HGPｺﾞｼｯｸM"/>
      <family val="3"/>
      <charset val="128"/>
    </font>
    <font>
      <sz val="12"/>
      <color indexed="81"/>
      <name val="MS P ゴシック"/>
      <family val="3"/>
      <charset val="128"/>
    </font>
    <font>
      <b/>
      <sz val="12"/>
      <color indexed="81"/>
      <name val="MS P ゴシック"/>
      <family val="3"/>
      <charset val="128"/>
    </font>
    <font>
      <b/>
      <u/>
      <sz val="12"/>
      <color indexed="81"/>
      <name val="MS P ゴシック"/>
      <family val="3"/>
      <charset val="128"/>
    </font>
    <font>
      <sz val="9"/>
      <color indexed="81"/>
      <name val="MS P ゴシック"/>
      <family val="3"/>
      <charset val="128"/>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right style="thin">
        <color indexed="64"/>
      </right>
      <top style="double">
        <color indexed="64"/>
      </top>
      <bottom style="thin">
        <color indexed="64"/>
      </bottom>
      <diagonal/>
    </border>
    <border>
      <left style="thin">
        <color indexed="64"/>
      </left>
      <right/>
      <top style="hair">
        <color indexed="64"/>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style="hair">
        <color indexed="64"/>
      </bottom>
      <diagonal/>
    </border>
    <border>
      <left style="double">
        <color indexed="64"/>
      </left>
      <right style="thin">
        <color indexed="64"/>
      </right>
      <top/>
      <bottom style="hair">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bottom style="hair">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double">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double">
        <color indexed="64"/>
      </right>
      <top style="hair">
        <color indexed="64"/>
      </top>
      <bottom style="hair">
        <color indexed="64"/>
      </bottom>
      <diagonal style="thin">
        <color indexed="64"/>
      </diagonal>
    </border>
    <border>
      <left style="double">
        <color indexed="64"/>
      </left>
      <right style="thin">
        <color indexed="64"/>
      </right>
      <top style="thin">
        <color indexed="64"/>
      </top>
      <bottom style="double">
        <color indexed="64"/>
      </bottom>
      <diagonal/>
    </border>
    <border>
      <left/>
      <right/>
      <top style="medium">
        <color indexed="64"/>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double">
        <color indexed="64"/>
      </right>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diagonalUp="1">
      <left style="double">
        <color indexed="64"/>
      </left>
      <right style="thin">
        <color indexed="64"/>
      </right>
      <top style="medium">
        <color indexed="64"/>
      </top>
      <bottom style="hair">
        <color indexed="64"/>
      </bottom>
      <diagonal style="thin">
        <color indexed="64"/>
      </diagonal>
    </border>
    <border diagonalUp="1">
      <left style="double">
        <color indexed="64"/>
      </left>
      <right style="thin">
        <color indexed="64"/>
      </right>
      <top style="hair">
        <color indexed="64"/>
      </top>
      <bottom style="hair">
        <color indexed="64"/>
      </bottom>
      <diagonal style="thin">
        <color indexed="64"/>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double">
        <color indexed="64"/>
      </right>
      <top style="hair">
        <color indexed="64"/>
      </top>
      <bottom/>
      <diagonal/>
    </border>
    <border diagonalUp="1">
      <left style="double">
        <color indexed="64"/>
      </left>
      <right style="thin">
        <color indexed="64"/>
      </right>
      <top style="hair">
        <color indexed="64"/>
      </top>
      <bottom style="double">
        <color indexed="64"/>
      </bottom>
      <diagonal style="thin">
        <color indexed="64"/>
      </diagonal>
    </border>
    <border>
      <left style="thin">
        <color indexed="64"/>
      </left>
      <right/>
      <top style="double">
        <color indexed="64"/>
      </top>
      <bottom/>
      <diagonal/>
    </border>
    <border>
      <left style="double">
        <color indexed="64"/>
      </left>
      <right style="thin">
        <color indexed="64"/>
      </right>
      <top style="medium">
        <color indexed="64"/>
      </top>
      <bottom style="hair">
        <color indexed="64"/>
      </bottom>
      <diagonal/>
    </border>
  </borders>
  <cellStyleXfs count="4">
    <xf numFmtId="0" fontId="0" fillId="0" borderId="0">
      <alignment vertical="center"/>
    </xf>
    <xf numFmtId="0" fontId="2" fillId="0" borderId="0">
      <alignment vertical="center"/>
    </xf>
    <xf numFmtId="0" fontId="28" fillId="0" borderId="0">
      <alignment vertical="center"/>
    </xf>
    <xf numFmtId="38" fontId="1" fillId="0" borderId="0" applyFont="0" applyFill="0" applyBorder="0" applyAlignment="0" applyProtection="0">
      <alignment vertical="center"/>
    </xf>
  </cellStyleXfs>
  <cellXfs count="465">
    <xf numFmtId="0" fontId="0" fillId="0" borderId="0" xfId="0">
      <alignment vertical="center"/>
    </xf>
    <xf numFmtId="0" fontId="5" fillId="0" borderId="0" xfId="0" applyFont="1">
      <alignment vertical="center"/>
    </xf>
    <xf numFmtId="0" fontId="6" fillId="0" borderId="0" xfId="0" applyFont="1" applyAlignment="1">
      <alignment vertical="center"/>
    </xf>
    <xf numFmtId="0" fontId="6" fillId="0" borderId="0" xfId="0" applyFont="1" applyFill="1" applyAlignment="1">
      <alignment vertical="center"/>
    </xf>
    <xf numFmtId="0" fontId="6" fillId="0" borderId="9" xfId="0" applyFont="1" applyFill="1" applyBorder="1" applyAlignment="1">
      <alignment horizontal="center" vertical="center"/>
    </xf>
    <xf numFmtId="0" fontId="5" fillId="0" borderId="0" xfId="0" applyFont="1" applyFill="1">
      <alignment vertical="center"/>
    </xf>
    <xf numFmtId="0" fontId="7" fillId="0" borderId="9" xfId="0" applyFont="1" applyFill="1" applyBorder="1" applyAlignment="1">
      <alignment vertical="center"/>
    </xf>
    <xf numFmtId="0" fontId="6" fillId="0" borderId="9" xfId="0" applyFont="1" applyFill="1" applyBorder="1" applyAlignment="1">
      <alignment horizontal="right" vertical="center"/>
    </xf>
    <xf numFmtId="0" fontId="7" fillId="0" borderId="9" xfId="0" applyFont="1" applyFill="1" applyBorder="1" applyAlignment="1">
      <alignment horizontal="center" vertical="center"/>
    </xf>
    <xf numFmtId="0" fontId="5" fillId="0" borderId="0" xfId="0" applyFont="1" applyFill="1" applyAlignment="1">
      <alignment horizontal="center" vertical="center"/>
    </xf>
    <xf numFmtId="0" fontId="5" fillId="0" borderId="5" xfId="0" applyFont="1" applyFill="1" applyBorder="1" applyAlignment="1">
      <alignment horizontal="center" vertical="center"/>
    </xf>
    <xf numFmtId="0" fontId="5" fillId="0" borderId="1" xfId="0" applyFont="1" applyFill="1" applyBorder="1" applyAlignment="1">
      <alignment horizontal="center" vertical="center"/>
    </xf>
    <xf numFmtId="0" fontId="8" fillId="0" borderId="9" xfId="0" applyFont="1" applyBorder="1" applyAlignment="1">
      <alignment horizontal="center" vertical="center"/>
    </xf>
    <xf numFmtId="0" fontId="6" fillId="2" borderId="9" xfId="0" applyFont="1" applyFill="1" applyBorder="1" applyAlignment="1">
      <alignment horizontal="center" vertical="center"/>
    </xf>
    <xf numFmtId="0" fontId="5" fillId="2" borderId="0" xfId="0" applyFont="1" applyFill="1">
      <alignment vertical="center"/>
    </xf>
    <xf numFmtId="0" fontId="7" fillId="0" borderId="8" xfId="0" applyFont="1" applyFill="1" applyBorder="1" applyAlignment="1">
      <alignment vertical="center"/>
    </xf>
    <xf numFmtId="0" fontId="7" fillId="0" borderId="0" xfId="0" applyFont="1" applyFill="1" applyBorder="1" applyAlignment="1">
      <alignment vertical="center"/>
    </xf>
    <xf numFmtId="0" fontId="8" fillId="0" borderId="0" xfId="0" applyFont="1" applyBorder="1" applyAlignment="1">
      <alignment horizontal="center" vertical="center"/>
    </xf>
    <xf numFmtId="0" fontId="6" fillId="0" borderId="12" xfId="0" applyFont="1" applyBorder="1" applyAlignment="1">
      <alignment horizontal="center" vertical="center" textRotation="255"/>
    </xf>
    <xf numFmtId="0" fontId="5" fillId="0" borderId="13" xfId="0" applyFont="1" applyFill="1" applyBorder="1" applyAlignment="1">
      <alignment horizontal="center" vertical="center"/>
    </xf>
    <xf numFmtId="0" fontId="7" fillId="0" borderId="13" xfId="0" applyFont="1" applyFill="1" applyBorder="1" applyAlignment="1">
      <alignment vertical="center"/>
    </xf>
    <xf numFmtId="0" fontId="7" fillId="0" borderId="11" xfId="0" applyFont="1" applyFill="1" applyBorder="1" applyAlignment="1">
      <alignment vertical="center"/>
    </xf>
    <xf numFmtId="14" fontId="6" fillId="0" borderId="0" xfId="0" applyNumberFormat="1" applyFont="1" applyFill="1" applyAlignment="1">
      <alignment vertical="center"/>
    </xf>
    <xf numFmtId="0" fontId="5" fillId="0" borderId="11" xfId="0" applyFont="1" applyFill="1" applyBorder="1" applyAlignment="1">
      <alignment horizontal="center" vertical="center"/>
    </xf>
    <xf numFmtId="0" fontId="6" fillId="0" borderId="33"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2" xfId="0" applyFont="1" applyFill="1" applyBorder="1">
      <alignment vertical="center"/>
    </xf>
    <xf numFmtId="0" fontId="6" fillId="0" borderId="8" xfId="0" applyFont="1" applyFill="1" applyBorder="1" applyAlignment="1">
      <alignment vertical="center"/>
    </xf>
    <xf numFmtId="0" fontId="0" fillId="0" borderId="1" xfId="0" applyBorder="1">
      <alignment vertical="center"/>
    </xf>
    <xf numFmtId="0" fontId="5" fillId="0" borderId="1" xfId="0" applyFont="1" applyFill="1" applyBorder="1" applyAlignment="1">
      <alignment vertical="center"/>
    </xf>
    <xf numFmtId="0" fontId="5" fillId="0" borderId="1" xfId="0" applyFont="1" applyFill="1" applyBorder="1">
      <alignment vertical="center"/>
    </xf>
    <xf numFmtId="0" fontId="5" fillId="0" borderId="0" xfId="0" applyFont="1" applyFill="1" applyBorder="1" applyAlignment="1">
      <alignment horizontal="center" vertical="center"/>
    </xf>
    <xf numFmtId="177" fontId="5" fillId="0" borderId="0" xfId="0" applyNumberFormat="1" applyFont="1" applyFill="1" applyBorder="1" applyAlignment="1">
      <alignment vertical="center"/>
    </xf>
    <xf numFmtId="0" fontId="7" fillId="0" borderId="8" xfId="0" applyFont="1" applyFill="1" applyBorder="1" applyAlignment="1">
      <alignment horizontal="right" vertical="center"/>
    </xf>
    <xf numFmtId="0" fontId="5" fillId="0" borderId="44" xfId="0" applyFont="1" applyFill="1" applyBorder="1" applyAlignment="1">
      <alignment horizontal="center" vertical="center"/>
    </xf>
    <xf numFmtId="0" fontId="5" fillId="0" borderId="45" xfId="0" applyFont="1" applyFill="1" applyBorder="1">
      <alignment vertical="center"/>
    </xf>
    <xf numFmtId="0" fontId="5" fillId="0" borderId="46" xfId="0" applyFont="1" applyFill="1" applyBorder="1">
      <alignment vertical="center"/>
    </xf>
    <xf numFmtId="0" fontId="5" fillId="0" borderId="47" xfId="0" applyFont="1" applyFill="1" applyBorder="1">
      <alignment vertical="center"/>
    </xf>
    <xf numFmtId="0" fontId="5" fillId="0" borderId="48" xfId="0" applyFont="1" applyFill="1" applyBorder="1">
      <alignment vertical="center"/>
    </xf>
    <xf numFmtId="0" fontId="5" fillId="0" borderId="49" xfId="0" applyFont="1" applyFill="1" applyBorder="1">
      <alignment vertical="center"/>
    </xf>
    <xf numFmtId="0" fontId="2" fillId="0" borderId="0" xfId="1">
      <alignment vertical="center"/>
    </xf>
    <xf numFmtId="0" fontId="11" fillId="0" borderId="0" xfId="1" applyFont="1" applyAlignment="1">
      <alignment horizontal="center" vertical="center"/>
    </xf>
    <xf numFmtId="0" fontId="13" fillId="0" borderId="0" xfId="1" applyFont="1" applyAlignment="1">
      <alignment horizontal="left" vertical="top" wrapText="1"/>
    </xf>
    <xf numFmtId="0" fontId="2" fillId="0" borderId="0" xfId="1" applyAlignment="1">
      <alignment horizontal="right" vertical="center"/>
    </xf>
    <xf numFmtId="0" fontId="15" fillId="0" borderId="0" xfId="1" applyFont="1" applyBorder="1" applyAlignment="1"/>
    <xf numFmtId="0" fontId="2" fillId="0" borderId="9" xfId="1" applyBorder="1">
      <alignment vertical="center"/>
    </xf>
    <xf numFmtId="0" fontId="17" fillId="0" borderId="13" xfId="1" applyFont="1" applyBorder="1" applyAlignment="1">
      <alignment horizontal="center" vertical="center"/>
    </xf>
    <xf numFmtId="0" fontId="17" fillId="0" borderId="8" xfId="1" applyFont="1" applyBorder="1" applyAlignment="1">
      <alignment horizontal="center" vertical="center"/>
    </xf>
    <xf numFmtId="0" fontId="17" fillId="0" borderId="8" xfId="1" applyFont="1" applyBorder="1">
      <alignment vertical="center"/>
    </xf>
    <xf numFmtId="0" fontId="17" fillId="0" borderId="11" xfId="1" applyFont="1" applyBorder="1">
      <alignment vertical="center"/>
    </xf>
    <xf numFmtId="0" fontId="15" fillId="0" borderId="0" xfId="1" applyFont="1" applyBorder="1">
      <alignment vertical="center"/>
    </xf>
    <xf numFmtId="0" fontId="17" fillId="0" borderId="53" xfId="1" applyFont="1" applyBorder="1" applyAlignment="1">
      <alignment horizontal="center" vertical="center" wrapText="1"/>
    </xf>
    <xf numFmtId="0" fontId="17" fillId="0" borderId="54" xfId="1" applyFont="1" applyBorder="1" applyAlignment="1">
      <alignment horizontal="center" vertical="center"/>
    </xf>
    <xf numFmtId="0" fontId="17" fillId="0" borderId="54" xfId="1" applyFont="1" applyBorder="1">
      <alignment vertical="center"/>
    </xf>
    <xf numFmtId="0" fontId="17" fillId="0" borderId="55" xfId="1" applyFont="1" applyBorder="1">
      <alignment vertical="center"/>
    </xf>
    <xf numFmtId="0" fontId="19" fillId="0" borderId="54" xfId="1" applyFont="1" applyBorder="1">
      <alignment vertical="center"/>
    </xf>
    <xf numFmtId="0" fontId="19" fillId="0" borderId="54" xfId="1" applyFont="1" applyBorder="1" applyAlignment="1">
      <alignment horizontal="right" vertical="center"/>
    </xf>
    <xf numFmtId="178" fontId="19" fillId="0" borderId="54" xfId="1" quotePrefix="1" applyNumberFormat="1" applyFont="1" applyBorder="1" applyAlignment="1">
      <alignment horizontal="center" vertical="center"/>
    </xf>
    <xf numFmtId="1" fontId="19" fillId="0" borderId="54" xfId="1" applyNumberFormat="1" applyFont="1" applyBorder="1">
      <alignment vertical="center"/>
    </xf>
    <xf numFmtId="0" fontId="20" fillId="0" borderId="55" xfId="1" applyFont="1" applyBorder="1">
      <alignment vertical="center"/>
    </xf>
    <xf numFmtId="0" fontId="2" fillId="0" borderId="0" xfId="1" applyBorder="1">
      <alignment vertical="center"/>
    </xf>
    <xf numFmtId="0" fontId="19" fillId="0" borderId="0" xfId="1" applyFont="1" applyBorder="1">
      <alignment vertical="center"/>
    </xf>
    <xf numFmtId="0" fontId="19" fillId="0" borderId="0" xfId="1" applyFont="1" applyBorder="1" applyAlignment="1">
      <alignment horizontal="right" vertical="center"/>
    </xf>
    <xf numFmtId="178" fontId="19" fillId="0" borderId="0" xfId="1" quotePrefix="1" applyNumberFormat="1" applyFont="1" applyBorder="1" applyAlignment="1">
      <alignment horizontal="center" vertical="center"/>
    </xf>
    <xf numFmtId="1" fontId="19" fillId="0" borderId="0" xfId="1" applyNumberFormat="1" applyFont="1" applyBorder="1">
      <alignment vertical="center"/>
    </xf>
    <xf numFmtId="0" fontId="20" fillId="0" borderId="57" xfId="1" applyFont="1" applyBorder="1">
      <alignment vertical="center"/>
    </xf>
    <xf numFmtId="0" fontId="19" fillId="0" borderId="0" xfId="1" applyFont="1" applyFill="1" applyBorder="1">
      <alignment vertical="center"/>
    </xf>
    <xf numFmtId="0" fontId="19" fillId="0" borderId="9" xfId="1" applyFont="1" applyBorder="1" applyAlignment="1">
      <alignment vertical="center"/>
    </xf>
    <xf numFmtId="0" fontId="21" fillId="0" borderId="56" xfId="1" applyFont="1" applyBorder="1" applyAlignment="1">
      <alignment horizontal="center" vertical="center"/>
    </xf>
    <xf numFmtId="0" fontId="17" fillId="0" borderId="56" xfId="1" applyFont="1" applyBorder="1" applyAlignment="1">
      <alignment horizontal="center" vertical="center"/>
    </xf>
    <xf numFmtId="0" fontId="17" fillId="0" borderId="60" xfId="1" applyFont="1" applyBorder="1" applyAlignment="1">
      <alignment horizontal="center" vertical="center"/>
    </xf>
    <xf numFmtId="0" fontId="17" fillId="0" borderId="61" xfId="1" applyFont="1" applyBorder="1" applyAlignment="1">
      <alignment horizontal="center" vertical="center"/>
    </xf>
    <xf numFmtId="0" fontId="17" fillId="0" borderId="61" xfId="1" applyFont="1" applyBorder="1">
      <alignment vertical="center"/>
    </xf>
    <xf numFmtId="0" fontId="17" fillId="0" borderId="62" xfId="1" applyFont="1" applyBorder="1">
      <alignment vertical="center"/>
    </xf>
    <xf numFmtId="0" fontId="17" fillId="0" borderId="8" xfId="1" applyFont="1" applyBorder="1" applyAlignment="1">
      <alignment horizontal="center"/>
    </xf>
    <xf numFmtId="0" fontId="17" fillId="0" borderId="9" xfId="1" applyFont="1" applyBorder="1" applyAlignment="1">
      <alignment horizontal="center"/>
    </xf>
    <xf numFmtId="0" fontId="17" fillId="0" borderId="63" xfId="1" applyFont="1" applyBorder="1" applyAlignment="1">
      <alignment horizontal="center" vertical="center"/>
    </xf>
    <xf numFmtId="0" fontId="17" fillId="0" borderId="64" xfId="1" applyFont="1" applyBorder="1">
      <alignment vertical="center"/>
    </xf>
    <xf numFmtId="0" fontId="17" fillId="0" borderId="65" xfId="1" applyFont="1" applyBorder="1">
      <alignment vertical="center"/>
    </xf>
    <xf numFmtId="0" fontId="17" fillId="0" borderId="1" xfId="1" applyFont="1" applyBorder="1" applyAlignment="1">
      <alignment horizontal="center" vertical="center"/>
    </xf>
    <xf numFmtId="0" fontId="23" fillId="0" borderId="1" xfId="1" applyFont="1" applyBorder="1" applyAlignment="1">
      <alignment horizontal="center" vertical="center" wrapText="1"/>
    </xf>
    <xf numFmtId="0" fontId="17" fillId="0" borderId="0" xfId="1" applyFont="1" applyBorder="1" applyAlignment="1">
      <alignment horizontal="center" vertical="center"/>
    </xf>
    <xf numFmtId="0" fontId="17" fillId="0" borderId="0" xfId="1" applyFont="1" applyBorder="1">
      <alignment vertical="center"/>
    </xf>
    <xf numFmtId="0" fontId="17" fillId="0" borderId="57" xfId="1" applyFont="1" applyBorder="1">
      <alignment vertical="center"/>
    </xf>
    <xf numFmtId="0" fontId="17" fillId="0" borderId="53" xfId="1" applyFont="1" applyFill="1" applyBorder="1" applyAlignment="1">
      <alignment horizontal="center" vertical="center"/>
    </xf>
    <xf numFmtId="0" fontId="17" fillId="0" borderId="54" xfId="1" applyFont="1" applyBorder="1" applyAlignment="1">
      <alignment horizontal="right" vertical="center"/>
    </xf>
    <xf numFmtId="0" fontId="17" fillId="0" borderId="50" xfId="1" applyFont="1" applyFill="1" applyBorder="1" applyAlignment="1">
      <alignment horizontal="center" vertical="center"/>
    </xf>
    <xf numFmtId="0" fontId="17" fillId="0" borderId="9" xfId="1" applyFont="1" applyBorder="1" applyAlignment="1">
      <alignment horizontal="right" vertical="center"/>
    </xf>
    <xf numFmtId="0" fontId="2" fillId="0" borderId="0" xfId="1" applyBorder="1" applyAlignment="1">
      <alignment horizontal="center" vertical="center"/>
    </xf>
    <xf numFmtId="0" fontId="17" fillId="0" borderId="0" xfId="1" applyFont="1" applyBorder="1" applyAlignment="1">
      <alignment horizontal="right" vertical="center"/>
    </xf>
    <xf numFmtId="0" fontId="17" fillId="0" borderId="50" xfId="1" applyFont="1" applyBorder="1" applyAlignment="1">
      <alignment horizontal="center" vertical="center"/>
    </xf>
    <xf numFmtId="0" fontId="17" fillId="0" borderId="54" xfId="1" applyFont="1" applyBorder="1" applyAlignment="1">
      <alignment vertical="center"/>
    </xf>
    <xf numFmtId="0" fontId="17" fillId="0" borderId="53" xfId="1" applyFont="1" applyBorder="1" applyAlignment="1">
      <alignment horizontal="center" vertical="center"/>
    </xf>
    <xf numFmtId="0" fontId="19" fillId="0" borderId="0" xfId="1" applyFont="1" applyAlignment="1">
      <alignment vertical="center"/>
    </xf>
    <xf numFmtId="0" fontId="19" fillId="0" borderId="0" xfId="1" applyFont="1">
      <alignment vertical="center"/>
    </xf>
    <xf numFmtId="0" fontId="11" fillId="0" borderId="0" xfId="1" applyFont="1" applyAlignment="1">
      <alignment vertical="center"/>
    </xf>
    <xf numFmtId="0" fontId="11" fillId="3" borderId="0" xfId="1" applyFont="1" applyFill="1" applyAlignment="1" applyProtection="1">
      <alignment vertical="center" shrinkToFit="1"/>
      <protection locked="0"/>
    </xf>
    <xf numFmtId="0" fontId="5" fillId="0" borderId="1" xfId="0" applyFont="1" applyFill="1" applyBorder="1" applyAlignment="1">
      <alignment horizontal="center" vertical="center"/>
    </xf>
    <xf numFmtId="0" fontId="4" fillId="0" borderId="0" xfId="2" applyFont="1">
      <alignment vertical="center"/>
    </xf>
    <xf numFmtId="0" fontId="29" fillId="0" borderId="0" xfId="2" applyFont="1">
      <alignment vertical="center"/>
    </xf>
    <xf numFmtId="0" fontId="30" fillId="0" borderId="1" xfId="2" applyFont="1" applyBorder="1" applyAlignment="1">
      <alignment horizontal="center" vertical="center"/>
    </xf>
    <xf numFmtId="0" fontId="30" fillId="0" borderId="5" xfId="2" applyFont="1" applyBorder="1" applyAlignment="1">
      <alignment horizontal="center" vertical="center"/>
    </xf>
    <xf numFmtId="0" fontId="30" fillId="0" borderId="70" xfId="2" applyFont="1" applyBorder="1" applyAlignment="1">
      <alignment horizontal="center" vertical="center"/>
    </xf>
    <xf numFmtId="0" fontId="4" fillId="0" borderId="51" xfId="2" applyFont="1" applyBorder="1" applyAlignment="1">
      <alignment horizontal="center" vertical="center"/>
    </xf>
    <xf numFmtId="0" fontId="4" fillId="4" borderId="73" xfId="2" applyFont="1" applyFill="1" applyBorder="1" applyAlignment="1">
      <alignment horizontal="center" vertical="center"/>
    </xf>
    <xf numFmtId="0" fontId="4" fillId="4" borderId="74" xfId="2" applyFont="1" applyFill="1" applyBorder="1" applyAlignment="1">
      <alignment horizontal="center" vertical="center"/>
    </xf>
    <xf numFmtId="0" fontId="4" fillId="0" borderId="75" xfId="2" applyFont="1" applyBorder="1" applyAlignment="1">
      <alignment horizontal="center" vertical="center"/>
    </xf>
    <xf numFmtId="0" fontId="4" fillId="0" borderId="0" xfId="2" applyFont="1" applyBorder="1">
      <alignment vertical="center"/>
    </xf>
    <xf numFmtId="0" fontId="4" fillId="0" borderId="0" xfId="2" applyFont="1" applyAlignment="1">
      <alignment horizontal="right" vertical="center"/>
    </xf>
    <xf numFmtId="0" fontId="4" fillId="0" borderId="52" xfId="2" applyFont="1" applyBorder="1" applyAlignment="1">
      <alignment horizontal="center" vertical="center"/>
    </xf>
    <xf numFmtId="0" fontId="4" fillId="0" borderId="73" xfId="2" applyFont="1" applyBorder="1" applyAlignment="1">
      <alignment horizontal="center" vertical="center"/>
    </xf>
    <xf numFmtId="0" fontId="4" fillId="0" borderId="78" xfId="2" applyFont="1" applyBorder="1" applyAlignment="1">
      <alignment horizontal="center" vertical="center"/>
    </xf>
    <xf numFmtId="0" fontId="4" fillId="0" borderId="81" xfId="2" applyFont="1" applyBorder="1" applyAlignment="1">
      <alignment horizontal="center" vertical="center"/>
    </xf>
    <xf numFmtId="0" fontId="4" fillId="0" borderId="26" xfId="2" applyFont="1" applyBorder="1" applyAlignment="1">
      <alignment horizontal="center" vertical="center"/>
    </xf>
    <xf numFmtId="0" fontId="4" fillId="0" borderId="22" xfId="2" applyFont="1" applyBorder="1" applyAlignment="1">
      <alignment horizontal="center" vertical="center"/>
    </xf>
    <xf numFmtId="0" fontId="30" fillId="0" borderId="13" xfId="2" applyFont="1" applyBorder="1" applyAlignment="1">
      <alignment horizontal="center" vertical="center"/>
    </xf>
    <xf numFmtId="0" fontId="4" fillId="0" borderId="1" xfId="2" applyFont="1" applyBorder="1" applyAlignment="1">
      <alignment horizontal="left" vertical="center"/>
    </xf>
    <xf numFmtId="0" fontId="4" fillId="0" borderId="2" xfId="2" applyFont="1" applyBorder="1" applyAlignment="1">
      <alignment horizontal="left" vertical="center"/>
    </xf>
    <xf numFmtId="0" fontId="4" fillId="0" borderId="82" xfId="2" applyFont="1" applyBorder="1" applyAlignment="1">
      <alignment horizontal="center" vertical="center"/>
    </xf>
    <xf numFmtId="0" fontId="4" fillId="0" borderId="83" xfId="2" applyFont="1" applyBorder="1">
      <alignment vertical="center"/>
    </xf>
    <xf numFmtId="0" fontId="4" fillId="0" borderId="10" xfId="2" applyFont="1" applyBorder="1" applyAlignment="1">
      <alignment horizontal="left" vertical="center"/>
    </xf>
    <xf numFmtId="0" fontId="4" fillId="0" borderId="84" xfId="2" applyFont="1" applyBorder="1" applyAlignment="1">
      <alignment horizontal="center" vertical="center"/>
    </xf>
    <xf numFmtId="0" fontId="4" fillId="0" borderId="84" xfId="2" applyFont="1" applyBorder="1">
      <alignment vertical="center"/>
    </xf>
    <xf numFmtId="0" fontId="4" fillId="0" borderId="0" xfId="2" applyFont="1" applyBorder="1" applyAlignment="1">
      <alignment horizontal="left" vertical="center"/>
    </xf>
    <xf numFmtId="0" fontId="4" fillId="0" borderId="0" xfId="2" applyFont="1" applyBorder="1" applyAlignment="1">
      <alignment horizontal="center" vertical="center"/>
    </xf>
    <xf numFmtId="0" fontId="4" fillId="0" borderId="2" xfId="2" applyFont="1" applyFill="1" applyBorder="1" applyAlignment="1">
      <alignment horizontal="center" vertical="center"/>
    </xf>
    <xf numFmtId="0" fontId="4" fillId="4" borderId="0" xfId="2" applyFont="1" applyFill="1" applyBorder="1" applyAlignment="1">
      <alignment horizontal="center" vertical="center"/>
    </xf>
    <xf numFmtId="1" fontId="4" fillId="0" borderId="88" xfId="2" applyNumberFormat="1" applyFont="1" applyBorder="1">
      <alignment vertical="center"/>
    </xf>
    <xf numFmtId="0" fontId="4" fillId="0" borderId="3" xfId="2" applyFont="1" applyFill="1" applyBorder="1" applyAlignment="1">
      <alignment horizontal="center" vertical="center"/>
    </xf>
    <xf numFmtId="0" fontId="4" fillId="0" borderId="73" xfId="2" applyFont="1" applyFill="1" applyBorder="1" applyAlignment="1">
      <alignment horizontal="center" vertical="center"/>
    </xf>
    <xf numFmtId="0" fontId="4" fillId="0" borderId="77" xfId="2" applyFont="1" applyFill="1" applyBorder="1" applyAlignment="1">
      <alignment horizontal="center" vertical="center"/>
    </xf>
    <xf numFmtId="0" fontId="4" fillId="0" borderId="82" xfId="2" applyFont="1" applyFill="1" applyBorder="1" applyAlignment="1">
      <alignment horizontal="center" vertical="center"/>
    </xf>
    <xf numFmtId="0" fontId="4" fillId="0" borderId="85" xfId="2" applyFont="1" applyFill="1" applyBorder="1" applyAlignment="1">
      <alignment horizontal="center" vertical="center"/>
    </xf>
    <xf numFmtId="0" fontId="4" fillId="0" borderId="86" xfId="2" applyFont="1" applyFill="1" applyBorder="1" applyAlignment="1">
      <alignment horizontal="center" vertical="center"/>
    </xf>
    <xf numFmtId="0" fontId="4" fillId="0" borderId="87" xfId="2" applyFont="1" applyFill="1" applyBorder="1" applyAlignment="1">
      <alignment horizontal="center" vertical="center"/>
    </xf>
    <xf numFmtId="0" fontId="30" fillId="0" borderId="1" xfId="2" applyFont="1" applyFill="1" applyBorder="1" applyAlignment="1">
      <alignment horizontal="center" vertical="center"/>
    </xf>
    <xf numFmtId="0" fontId="4" fillId="0" borderId="1" xfId="2" applyFont="1" applyFill="1" applyBorder="1" applyAlignment="1">
      <alignment horizontal="center" vertical="center"/>
    </xf>
    <xf numFmtId="0" fontId="5" fillId="0" borderId="77" xfId="0" applyFont="1" applyFill="1" applyBorder="1" applyAlignment="1">
      <alignment horizontal="center" vertical="center"/>
    </xf>
    <xf numFmtId="0" fontId="5" fillId="0" borderId="97"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10" xfId="0" applyFont="1" applyFill="1" applyBorder="1">
      <alignment vertical="center"/>
    </xf>
    <xf numFmtId="0" fontId="5" fillId="0" borderId="32" xfId="0" applyFont="1" applyFill="1" applyBorder="1">
      <alignment vertical="center"/>
    </xf>
    <xf numFmtId="0" fontId="5" fillId="0" borderId="0" xfId="0" applyFont="1" applyFill="1" applyBorder="1">
      <alignment vertical="center"/>
    </xf>
    <xf numFmtId="0" fontId="10" fillId="0" borderId="1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57" xfId="0" applyFont="1" applyFill="1" applyBorder="1" applyAlignment="1">
      <alignment horizontal="center" vertical="center" wrapText="1"/>
    </xf>
    <xf numFmtId="0" fontId="5" fillId="0" borderId="109" xfId="0" applyFont="1" applyFill="1" applyBorder="1" applyAlignment="1">
      <alignment horizontal="center" vertical="center"/>
    </xf>
    <xf numFmtId="0" fontId="5" fillId="0" borderId="110" xfId="0" applyFont="1" applyFill="1" applyBorder="1" applyAlignment="1">
      <alignment horizontal="center" vertical="center" wrapText="1"/>
    </xf>
    <xf numFmtId="0" fontId="10" fillId="0" borderId="8" xfId="0" applyFont="1" applyFill="1" applyBorder="1" applyAlignment="1">
      <alignment vertical="center"/>
    </xf>
    <xf numFmtId="0" fontId="10" fillId="0" borderId="11" xfId="0" applyFont="1" applyFill="1" applyBorder="1" applyAlignment="1">
      <alignment vertical="center"/>
    </xf>
    <xf numFmtId="0" fontId="6" fillId="0" borderId="0" xfId="0" applyFont="1" applyFill="1" applyBorder="1" applyAlignment="1">
      <alignment vertical="center"/>
    </xf>
    <xf numFmtId="0" fontId="6" fillId="0" borderId="9"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7" fillId="0" borderId="54" xfId="0" applyFont="1" applyFill="1" applyBorder="1" applyAlignment="1">
      <alignment horizontal="right" vertical="center"/>
    </xf>
    <xf numFmtId="0" fontId="7" fillId="0" borderId="54" xfId="0" applyFont="1" applyFill="1" applyBorder="1" applyAlignment="1">
      <alignment vertical="center"/>
    </xf>
    <xf numFmtId="0" fontId="6" fillId="0" borderId="54" xfId="0" applyFont="1" applyFill="1" applyBorder="1" applyAlignment="1">
      <alignment horizontal="center" vertical="center"/>
    </xf>
    <xf numFmtId="0" fontId="6" fillId="0" borderId="54" xfId="0" applyFont="1" applyFill="1" applyBorder="1" applyAlignment="1">
      <alignment horizontal="right" vertical="center"/>
    </xf>
    <xf numFmtId="0" fontId="6" fillId="0" borderId="54" xfId="0" applyFont="1" applyFill="1" applyBorder="1" applyAlignment="1">
      <alignment vertical="center"/>
    </xf>
    <xf numFmtId="0" fontId="10" fillId="0" borderId="54" xfId="0" applyFont="1" applyFill="1" applyBorder="1" applyAlignment="1">
      <alignment vertical="center"/>
    </xf>
    <xf numFmtId="0" fontId="10" fillId="0" borderId="40" xfId="0" applyFont="1" applyFill="1" applyBorder="1" applyAlignment="1">
      <alignment vertical="center"/>
    </xf>
    <xf numFmtId="0" fontId="10" fillId="0" borderId="42" xfId="0" applyFont="1" applyFill="1" applyBorder="1" applyAlignment="1">
      <alignment vertical="center"/>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177" fontId="6" fillId="0" borderId="4" xfId="0" applyNumberFormat="1" applyFont="1" applyBorder="1" applyAlignment="1" applyProtection="1">
      <alignment horizontal="center" vertical="center"/>
      <protection locked="0"/>
    </xf>
    <xf numFmtId="0" fontId="6" fillId="0" borderId="3" xfId="0" applyFont="1" applyBorder="1" applyAlignment="1" applyProtection="1">
      <alignment vertical="center"/>
      <protection locked="0"/>
    </xf>
    <xf numFmtId="0" fontId="6" fillId="0" borderId="27" xfId="0" applyFont="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0" xfId="0" applyFont="1" applyFill="1" applyAlignment="1" applyProtection="1">
      <alignment vertical="center"/>
      <protection locked="0"/>
    </xf>
    <xf numFmtId="0" fontId="6" fillId="0" borderId="52" xfId="0" applyFont="1" applyBorder="1" applyAlignment="1" applyProtection="1">
      <alignment horizontal="center" vertical="center"/>
      <protection locked="0"/>
    </xf>
    <xf numFmtId="0" fontId="6" fillId="0" borderId="111" xfId="0" applyFont="1" applyFill="1" applyBorder="1" applyAlignment="1">
      <alignment horizontal="center" vertical="center"/>
    </xf>
    <xf numFmtId="0" fontId="6" fillId="0" borderId="69" xfId="0" applyFont="1" applyBorder="1" applyAlignment="1" applyProtection="1">
      <alignment horizontal="center" vertical="center"/>
      <protection locked="0"/>
    </xf>
    <xf numFmtId="0" fontId="6" fillId="0" borderId="77" xfId="0" applyFont="1" applyBorder="1" applyAlignment="1" applyProtection="1">
      <alignment horizontal="center" vertical="center"/>
      <protection locked="0"/>
    </xf>
    <xf numFmtId="0" fontId="6" fillId="0" borderId="112" xfId="0" applyFont="1" applyBorder="1" applyAlignment="1" applyProtection="1">
      <alignment horizontal="center" vertical="center"/>
      <protection locked="0"/>
    </xf>
    <xf numFmtId="177" fontId="6" fillId="0" borderId="112" xfId="0" applyNumberFormat="1" applyFont="1" applyBorder="1" applyAlignment="1" applyProtection="1">
      <alignment horizontal="center" vertical="center"/>
      <protection locked="0"/>
    </xf>
    <xf numFmtId="0" fontId="6" fillId="0" borderId="78" xfId="0" applyFont="1" applyBorder="1" applyAlignment="1" applyProtection="1">
      <alignment horizontal="center" vertical="center"/>
      <protection locked="0"/>
    </xf>
    <xf numFmtId="0" fontId="6" fillId="0" borderId="77" xfId="0" applyFont="1" applyBorder="1" applyAlignment="1" applyProtection="1">
      <alignment vertical="center"/>
      <protection locked="0"/>
    </xf>
    <xf numFmtId="0" fontId="5" fillId="0" borderId="0" xfId="0" applyFont="1" applyFill="1" applyAlignment="1" applyProtection="1">
      <alignment vertical="center"/>
      <protection locked="0"/>
    </xf>
    <xf numFmtId="0" fontId="5" fillId="0" borderId="0" xfId="0" applyFont="1" applyFill="1" applyAlignment="1">
      <alignment vertical="center"/>
    </xf>
    <xf numFmtId="180" fontId="6" fillId="0" borderId="39" xfId="0" applyNumberFormat="1" applyFont="1" applyFill="1" applyBorder="1" applyAlignment="1" applyProtection="1">
      <alignment horizontal="center" vertical="center" shrinkToFit="1"/>
      <protection locked="0"/>
    </xf>
    <xf numFmtId="180" fontId="6" fillId="0" borderId="39" xfId="0" applyNumberFormat="1" applyFont="1" applyFill="1" applyBorder="1" applyAlignment="1" applyProtection="1">
      <alignment horizontal="right" vertical="center" shrinkToFit="1"/>
      <protection locked="0"/>
    </xf>
    <xf numFmtId="180" fontId="6" fillId="0" borderId="39" xfId="0" applyNumberFormat="1" applyFont="1" applyFill="1" applyBorder="1" applyAlignment="1" applyProtection="1">
      <alignment vertical="center" shrinkToFit="1"/>
      <protection locked="0"/>
    </xf>
    <xf numFmtId="180" fontId="7" fillId="0" borderId="39" xfId="0" applyNumberFormat="1" applyFont="1" applyFill="1" applyBorder="1" applyAlignment="1" applyProtection="1">
      <alignment vertical="center" shrinkToFit="1"/>
      <protection locked="0"/>
    </xf>
    <xf numFmtId="180" fontId="10" fillId="0" borderId="39" xfId="0" applyNumberFormat="1" applyFont="1" applyFill="1" applyBorder="1" applyAlignment="1" applyProtection="1">
      <alignment vertical="center" shrinkToFit="1"/>
      <protection locked="0"/>
    </xf>
    <xf numFmtId="0" fontId="30" fillId="0" borderId="41" xfId="0" applyFont="1" applyFill="1" applyBorder="1" applyAlignment="1" applyProtection="1">
      <alignment horizontal="center" vertical="center" shrinkToFit="1"/>
      <protection locked="0"/>
    </xf>
    <xf numFmtId="0" fontId="30" fillId="0" borderId="41" xfId="0" applyFont="1" applyFill="1" applyBorder="1" applyAlignment="1" applyProtection="1">
      <alignment horizontal="right" vertical="center" shrinkToFit="1"/>
      <protection locked="0"/>
    </xf>
    <xf numFmtId="0" fontId="30" fillId="0" borderId="41" xfId="0" applyFont="1" applyFill="1" applyBorder="1" applyAlignment="1" applyProtection="1">
      <alignment vertical="center" shrinkToFit="1"/>
      <protection locked="0"/>
    </xf>
    <xf numFmtId="177" fontId="6" fillId="0" borderId="112" xfId="0" applyNumberFormat="1" applyFont="1" applyBorder="1" applyAlignment="1" applyProtection="1">
      <alignment horizontal="center" vertical="center" shrinkToFit="1"/>
      <protection locked="0"/>
    </xf>
    <xf numFmtId="177" fontId="6" fillId="0" borderId="4" xfId="0" applyNumberFormat="1" applyFont="1" applyBorder="1" applyAlignment="1" applyProtection="1">
      <alignment horizontal="center" vertical="center" shrinkToFit="1"/>
      <protection locked="0"/>
    </xf>
    <xf numFmtId="14" fontId="6" fillId="0" borderId="0" xfId="0" applyNumberFormat="1" applyFont="1" applyFill="1" applyAlignment="1" applyProtection="1">
      <alignment vertical="center" shrinkToFit="1"/>
      <protection locked="0"/>
    </xf>
    <xf numFmtId="0" fontId="6" fillId="0" borderId="0" xfId="0" applyFont="1" applyFill="1" applyAlignment="1" applyProtection="1">
      <alignment vertical="center" shrinkToFit="1"/>
      <protection locked="0"/>
    </xf>
    <xf numFmtId="0" fontId="5" fillId="0" borderId="0" xfId="0" applyFont="1" applyFill="1" applyAlignment="1" applyProtection="1">
      <alignment vertical="center" shrinkToFit="1"/>
      <protection locked="0"/>
    </xf>
    <xf numFmtId="0" fontId="4" fillId="4" borderId="39" xfId="2" applyFont="1" applyFill="1" applyBorder="1" applyAlignment="1">
      <alignment horizontal="center" vertical="center"/>
    </xf>
    <xf numFmtId="0" fontId="4" fillId="0" borderId="117" xfId="2" applyFont="1" applyBorder="1" applyAlignment="1">
      <alignment horizontal="center" vertical="center"/>
    </xf>
    <xf numFmtId="0" fontId="4" fillId="4" borderId="3" xfId="2" applyFont="1" applyFill="1" applyBorder="1" applyAlignment="1">
      <alignment horizontal="center" vertical="center"/>
    </xf>
    <xf numFmtId="0" fontId="4" fillId="0" borderId="118" xfId="2" applyFont="1" applyBorder="1" applyAlignment="1">
      <alignment horizontal="center" vertical="center"/>
    </xf>
    <xf numFmtId="0" fontId="4" fillId="4" borderId="27" xfId="2" applyFont="1" applyFill="1" applyBorder="1" applyAlignment="1">
      <alignment horizontal="center" vertical="center"/>
    </xf>
    <xf numFmtId="0" fontId="4" fillId="4" borderId="121" xfId="2" applyFont="1" applyFill="1" applyBorder="1" applyAlignment="1">
      <alignment horizontal="center" vertical="center"/>
    </xf>
    <xf numFmtId="0" fontId="4" fillId="0" borderId="122" xfId="2" applyFont="1" applyBorder="1" applyAlignment="1">
      <alignment horizontal="center" vertical="center"/>
    </xf>
    <xf numFmtId="0" fontId="4" fillId="0" borderId="96" xfId="2" applyFont="1" applyFill="1" applyBorder="1" applyAlignment="1">
      <alignment horizontal="center" vertical="center"/>
    </xf>
    <xf numFmtId="0" fontId="4" fillId="0" borderId="123" xfId="2" applyFont="1" applyFill="1" applyBorder="1" applyAlignment="1">
      <alignment horizontal="center" vertical="center"/>
    </xf>
    <xf numFmtId="0" fontId="4" fillId="0" borderId="94" xfId="2" applyFont="1" applyBorder="1" applyAlignment="1">
      <alignment horizontal="center" vertical="center"/>
    </xf>
    <xf numFmtId="0" fontId="4" fillId="0" borderId="39" xfId="2" applyFont="1" applyBorder="1" applyAlignment="1">
      <alignment vertical="center"/>
    </xf>
    <xf numFmtId="0" fontId="4" fillId="0" borderId="39" xfId="2" applyFont="1" applyBorder="1" applyAlignment="1">
      <alignment horizontal="center" vertical="center"/>
    </xf>
    <xf numFmtId="0" fontId="4" fillId="0" borderId="124" xfId="2" applyFont="1" applyBorder="1" applyAlignment="1">
      <alignment horizontal="center" vertical="center"/>
    </xf>
    <xf numFmtId="0" fontId="4" fillId="0" borderId="3" xfId="2" applyFont="1" applyBorder="1" applyAlignment="1">
      <alignment horizontal="center" vertical="center"/>
    </xf>
    <xf numFmtId="0" fontId="5" fillId="0" borderId="32" xfId="0" applyFont="1" applyFill="1" applyBorder="1" applyAlignment="1">
      <alignment vertical="center" wrapText="1"/>
    </xf>
    <xf numFmtId="0" fontId="4" fillId="0" borderId="39" xfId="2" applyFont="1" applyBorder="1" applyAlignment="1">
      <alignment horizontal="center" vertical="center"/>
    </xf>
    <xf numFmtId="0" fontId="4" fillId="0" borderId="3" xfId="2" applyFont="1" applyBorder="1" applyAlignment="1">
      <alignment horizontal="center" vertical="center"/>
    </xf>
    <xf numFmtId="0" fontId="4" fillId="0" borderId="73" xfId="2" applyFont="1" applyBorder="1" applyAlignment="1">
      <alignment horizontal="center" vertical="center"/>
    </xf>
    <xf numFmtId="0" fontId="6" fillId="0" borderId="77" xfId="0" applyFont="1" applyFill="1" applyBorder="1" applyAlignment="1" applyProtection="1">
      <alignment horizontal="center" vertical="center"/>
      <protection locked="0"/>
    </xf>
    <xf numFmtId="0" fontId="6" fillId="0" borderId="97" xfId="0" applyFont="1" applyFill="1" applyBorder="1" applyAlignment="1" applyProtection="1">
      <alignment horizontal="center" vertical="center"/>
      <protection locked="0"/>
    </xf>
    <xf numFmtId="0" fontId="6" fillId="0" borderId="34"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6" fillId="0" borderId="35" xfId="0" applyFont="1" applyFill="1" applyBorder="1" applyAlignment="1" applyProtection="1">
      <alignment horizontal="center" vertical="center"/>
      <protection locked="0"/>
    </xf>
    <xf numFmtId="0" fontId="6" fillId="0" borderId="112" xfId="0" applyFont="1" applyFill="1" applyBorder="1" applyAlignment="1" applyProtection="1">
      <alignment horizontal="center" vertical="center"/>
      <protection locked="0"/>
    </xf>
    <xf numFmtId="0" fontId="6" fillId="0" borderId="113" xfId="0" applyFont="1" applyFill="1" applyBorder="1" applyAlignment="1" applyProtection="1">
      <alignment horizontal="center" vertical="center"/>
      <protection locked="0"/>
    </xf>
    <xf numFmtId="0" fontId="6" fillId="0" borderId="114" xfId="0" applyFont="1" applyFill="1" applyBorder="1" applyAlignment="1" applyProtection="1">
      <alignment horizontal="center" vertical="center"/>
      <protection locked="0"/>
    </xf>
    <xf numFmtId="14" fontId="6" fillId="0" borderId="113" xfId="0" applyNumberFormat="1" applyFont="1" applyFill="1" applyBorder="1" applyAlignment="1" applyProtection="1">
      <alignment horizontal="center" vertical="center" shrinkToFit="1"/>
      <protection locked="0"/>
    </xf>
    <xf numFmtId="0" fontId="6" fillId="0" borderId="4"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shrinkToFit="1"/>
      <protection locked="0"/>
    </xf>
    <xf numFmtId="0" fontId="6" fillId="0" borderId="0" xfId="0" applyFont="1" applyFill="1">
      <alignment vertical="center"/>
    </xf>
    <xf numFmtId="176" fontId="6" fillId="0" borderId="3" xfId="0" applyNumberFormat="1" applyFont="1" applyFill="1" applyBorder="1" applyAlignment="1" applyProtection="1">
      <alignment horizontal="center" vertical="center" shrinkToFit="1"/>
      <protection locked="0"/>
    </xf>
    <xf numFmtId="176" fontId="6" fillId="0" borderId="17" xfId="0" applyNumberFormat="1" applyFont="1" applyFill="1" applyBorder="1" applyAlignment="1" applyProtection="1">
      <alignment horizontal="center" vertical="center" shrinkToFit="1"/>
      <protection locked="0"/>
    </xf>
    <xf numFmtId="0" fontId="6" fillId="0" borderId="18" xfId="0"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177" fontId="6" fillId="0" borderId="18" xfId="0" applyNumberFormat="1" applyFont="1" applyBorder="1" applyAlignment="1" applyProtection="1">
      <alignment horizontal="center" vertical="center"/>
      <protection locked="0"/>
    </xf>
    <xf numFmtId="177" fontId="6" fillId="0" borderId="18" xfId="0" applyNumberFormat="1" applyFont="1" applyBorder="1" applyAlignment="1" applyProtection="1">
      <alignment horizontal="center" vertical="center" shrinkToFit="1"/>
      <protection locked="0"/>
    </xf>
    <xf numFmtId="0" fontId="6" fillId="0" borderId="21" xfId="0" applyFont="1" applyFill="1" applyBorder="1" applyAlignment="1" applyProtection="1">
      <alignment horizontal="center" vertical="center" shrinkToFit="1"/>
      <protection locked="0"/>
    </xf>
    <xf numFmtId="0" fontId="6" fillId="0" borderId="17" xfId="0" applyFont="1" applyBorder="1" applyAlignment="1" applyProtection="1">
      <alignment vertical="center"/>
      <protection locked="0"/>
    </xf>
    <xf numFmtId="0" fontId="6" fillId="0" borderId="57" xfId="0" applyFont="1" applyFill="1" applyBorder="1" applyAlignment="1">
      <alignment horizontal="center" vertical="center"/>
    </xf>
    <xf numFmtId="0" fontId="6" fillId="0" borderId="69" xfId="0" applyFont="1" applyFill="1" applyBorder="1" applyAlignment="1">
      <alignment horizontal="center" vertical="center"/>
    </xf>
    <xf numFmtId="0" fontId="6" fillId="0" borderId="94" xfId="0" applyFont="1" applyBorder="1">
      <alignment vertical="center"/>
    </xf>
    <xf numFmtId="0" fontId="6" fillId="0" borderId="95" xfId="0" applyFont="1" applyBorder="1">
      <alignment vertical="center"/>
    </xf>
    <xf numFmtId="0" fontId="6" fillId="0" borderId="96" xfId="0" applyFont="1" applyBorder="1">
      <alignment vertical="center"/>
    </xf>
    <xf numFmtId="0" fontId="6" fillId="0" borderId="91" xfId="0" applyFont="1" applyFill="1" applyBorder="1" applyAlignment="1">
      <alignment horizontal="center" vertical="center"/>
    </xf>
    <xf numFmtId="0" fontId="6" fillId="0" borderId="98" xfId="0" applyFont="1" applyFill="1" applyBorder="1" applyAlignment="1">
      <alignment horizontal="center" vertical="center"/>
    </xf>
    <xf numFmtId="0" fontId="6" fillId="0" borderId="99" xfId="0" applyFont="1" applyFill="1" applyBorder="1" applyAlignment="1">
      <alignment horizontal="center" vertical="center"/>
    </xf>
    <xf numFmtId="0" fontId="6" fillId="0" borderId="100" xfId="0" applyFont="1" applyFill="1" applyBorder="1" applyAlignment="1">
      <alignment horizontal="center" vertical="center"/>
    </xf>
    <xf numFmtId="0" fontId="6" fillId="0" borderId="89" xfId="0" applyFont="1" applyFill="1" applyBorder="1" applyAlignment="1">
      <alignment horizontal="center" vertical="center"/>
    </xf>
    <xf numFmtId="0" fontId="6" fillId="0" borderId="89" xfId="0" applyFont="1" applyBorder="1">
      <alignment vertical="center"/>
    </xf>
    <xf numFmtId="0" fontId="6" fillId="0" borderId="102" xfId="0" applyFont="1" applyBorder="1">
      <alignment vertical="center"/>
    </xf>
    <xf numFmtId="0" fontId="6" fillId="0" borderId="17" xfId="0" applyFont="1" applyBorder="1" applyAlignment="1" applyProtection="1">
      <alignment horizontal="center" vertical="center"/>
      <protection locked="0"/>
    </xf>
    <xf numFmtId="0" fontId="6" fillId="0" borderId="94" xfId="0" applyFont="1" applyBorder="1" applyAlignment="1">
      <alignment horizontal="center" vertical="center"/>
    </xf>
    <xf numFmtId="0" fontId="6" fillId="0" borderId="95" xfId="0" applyFont="1" applyBorder="1" applyAlignment="1">
      <alignment horizontal="center" vertical="center"/>
    </xf>
    <xf numFmtId="0" fontId="6" fillId="0" borderId="96" xfId="0" applyFont="1" applyBorder="1" applyAlignment="1">
      <alignment horizontal="center" vertical="center"/>
    </xf>
    <xf numFmtId="0" fontId="6" fillId="0" borderId="89" xfId="0" applyFont="1" applyBorder="1" applyAlignment="1">
      <alignment horizontal="center" vertical="center"/>
    </xf>
    <xf numFmtId="0" fontId="6" fillId="0" borderId="77" xfId="0" applyFont="1" applyBorder="1" applyAlignment="1">
      <alignment horizontal="center" vertical="center"/>
    </xf>
    <xf numFmtId="0" fontId="6" fillId="0" borderId="3"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6" fillId="0" borderId="56"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77"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17" xfId="0" applyFont="1" applyBorder="1" applyAlignment="1" applyProtection="1">
      <alignment horizontal="center" vertical="center" shrinkToFit="1"/>
      <protection locked="0"/>
    </xf>
    <xf numFmtId="0" fontId="6" fillId="0" borderId="43" xfId="0" applyFont="1" applyBorder="1" applyAlignment="1">
      <alignment horizontal="center" vertical="center"/>
    </xf>
    <xf numFmtId="0" fontId="6" fillId="0" borderId="104" xfId="0" applyFont="1" applyBorder="1" applyAlignment="1">
      <alignment horizontal="center" vertical="center"/>
    </xf>
    <xf numFmtId="0" fontId="6" fillId="0" borderId="105" xfId="0" applyFont="1" applyBorder="1" applyAlignment="1">
      <alignment horizontal="center" vertical="center"/>
    </xf>
    <xf numFmtId="0" fontId="6" fillId="0" borderId="106" xfId="0" applyFont="1" applyBorder="1" applyAlignment="1">
      <alignment horizontal="center" vertical="center"/>
    </xf>
    <xf numFmtId="0" fontId="6" fillId="0" borderId="107" xfId="0" applyFont="1" applyBorder="1" applyAlignment="1">
      <alignment horizontal="center" vertical="center"/>
    </xf>
    <xf numFmtId="0" fontId="6" fillId="0" borderId="108" xfId="0" applyFont="1" applyBorder="1" applyAlignment="1">
      <alignment horizontal="center" vertical="center"/>
    </xf>
    <xf numFmtId="0" fontId="13" fillId="3" borderId="1" xfId="1" applyFont="1" applyFill="1" applyBorder="1" applyAlignment="1" applyProtection="1">
      <alignment horizontal="center" vertical="center" wrapText="1"/>
      <protection locked="0"/>
    </xf>
    <xf numFmtId="0" fontId="19" fillId="0" borderId="0" xfId="1" applyFont="1" applyAlignment="1">
      <alignment horizontal="left" vertical="top" wrapText="1"/>
    </xf>
    <xf numFmtId="0" fontId="11" fillId="0" borderId="0" xfId="1" applyFont="1" applyAlignment="1">
      <alignment horizontal="right" vertical="center"/>
    </xf>
    <xf numFmtId="0" fontId="13" fillId="3" borderId="13" xfId="1" applyFont="1" applyFill="1" applyBorder="1" applyAlignment="1" applyProtection="1">
      <alignment horizontal="left" vertical="center" wrapText="1"/>
      <protection locked="0"/>
    </xf>
    <xf numFmtId="0" fontId="17" fillId="3" borderId="8" xfId="1" applyFont="1" applyFill="1" applyBorder="1" applyAlignment="1" applyProtection="1">
      <alignment horizontal="left" vertical="center" wrapText="1"/>
      <protection locked="0"/>
    </xf>
    <xf numFmtId="0" fontId="17" fillId="3" borderId="11" xfId="1" applyFont="1" applyFill="1" applyBorder="1" applyAlignment="1" applyProtection="1">
      <alignment horizontal="left" vertical="center" wrapText="1"/>
      <protection locked="0"/>
    </xf>
    <xf numFmtId="0" fontId="17" fillId="0" borderId="16" xfId="1" applyFont="1" applyBorder="1" applyAlignment="1">
      <alignment horizontal="center" vertical="center"/>
    </xf>
    <xf numFmtId="0" fontId="17" fillId="0" borderId="69" xfId="1" applyFont="1" applyBorder="1" applyAlignment="1">
      <alignment horizontal="center" vertical="center"/>
    </xf>
    <xf numFmtId="0" fontId="17" fillId="0" borderId="10" xfId="1" applyFont="1" applyBorder="1" applyAlignment="1">
      <alignment horizontal="center" vertical="center"/>
    </xf>
    <xf numFmtId="179" fontId="17" fillId="0" borderId="54" xfId="1" applyNumberFormat="1" applyFont="1" applyBorder="1" applyAlignment="1">
      <alignment horizontal="right" vertical="center"/>
    </xf>
    <xf numFmtId="179" fontId="17" fillId="0" borderId="0" xfId="1" applyNumberFormat="1" applyFont="1" applyBorder="1" applyAlignment="1">
      <alignment horizontal="right" vertical="center"/>
    </xf>
    <xf numFmtId="179" fontId="17" fillId="0" borderId="9" xfId="1" applyNumberFormat="1" applyFont="1" applyBorder="1" applyAlignment="1">
      <alignment horizontal="right" vertical="center"/>
    </xf>
    <xf numFmtId="0" fontId="13" fillId="3" borderId="54" xfId="1" applyFont="1" applyFill="1" applyBorder="1" applyAlignment="1" applyProtection="1">
      <alignment horizontal="left" vertical="top" wrapText="1"/>
      <protection locked="0"/>
    </xf>
    <xf numFmtId="0" fontId="13" fillId="3" borderId="55" xfId="1" applyFont="1" applyFill="1" applyBorder="1" applyAlignment="1" applyProtection="1">
      <alignment horizontal="left" vertical="top" wrapText="1"/>
      <protection locked="0"/>
    </xf>
    <xf numFmtId="0" fontId="13" fillId="3" borderId="0" xfId="1" applyFont="1" applyFill="1" applyBorder="1" applyAlignment="1" applyProtection="1">
      <alignment horizontal="left" vertical="top" wrapText="1"/>
      <protection locked="0"/>
    </xf>
    <xf numFmtId="0" fontId="13" fillId="3" borderId="57" xfId="1" applyFont="1" applyFill="1" applyBorder="1" applyAlignment="1" applyProtection="1">
      <alignment horizontal="left" vertical="top" wrapText="1"/>
      <protection locked="0"/>
    </xf>
    <xf numFmtId="0" fontId="13" fillId="3" borderId="9" xfId="1" applyFont="1" applyFill="1" applyBorder="1" applyAlignment="1" applyProtection="1">
      <alignment horizontal="left" vertical="top" wrapText="1"/>
      <protection locked="0"/>
    </xf>
    <xf numFmtId="0" fontId="13" fillId="3" borderId="12" xfId="1" applyFont="1" applyFill="1" applyBorder="1" applyAlignment="1" applyProtection="1">
      <alignment horizontal="left" vertical="top" wrapText="1"/>
      <protection locked="0"/>
    </xf>
    <xf numFmtId="0" fontId="18" fillId="0" borderId="13" xfId="1" applyFont="1" applyBorder="1" applyAlignment="1">
      <alignment horizontal="left" vertical="center"/>
    </xf>
    <xf numFmtId="0" fontId="18" fillId="0" borderId="8" xfId="1" applyFont="1" applyBorder="1" applyAlignment="1">
      <alignment horizontal="left" vertical="center"/>
    </xf>
    <xf numFmtId="0" fontId="18" fillId="0" borderId="11" xfId="1" applyFont="1" applyBorder="1" applyAlignment="1">
      <alignment horizontal="left" vertical="center"/>
    </xf>
    <xf numFmtId="0" fontId="13" fillId="3" borderId="53" xfId="1" applyFont="1" applyFill="1" applyBorder="1" applyAlignment="1" applyProtection="1">
      <alignment horizontal="center" vertical="top" wrapText="1"/>
      <protection locked="0"/>
    </xf>
    <xf numFmtId="0" fontId="13" fillId="3" borderId="54" xfId="1" applyFont="1" applyFill="1" applyBorder="1" applyAlignment="1" applyProtection="1">
      <alignment horizontal="center" vertical="top" wrapText="1"/>
      <protection locked="0"/>
    </xf>
    <xf numFmtId="0" fontId="13" fillId="3" borderId="55" xfId="1" applyFont="1" applyFill="1" applyBorder="1" applyAlignment="1" applyProtection="1">
      <alignment horizontal="center" vertical="top" wrapText="1"/>
      <protection locked="0"/>
    </xf>
    <xf numFmtId="0" fontId="13" fillId="3" borderId="56" xfId="1" applyFont="1" applyFill="1" applyBorder="1" applyAlignment="1" applyProtection="1">
      <alignment horizontal="center" vertical="top" wrapText="1"/>
      <protection locked="0"/>
    </xf>
    <xf numFmtId="0" fontId="13" fillId="3" borderId="0" xfId="1" applyFont="1" applyFill="1" applyBorder="1" applyAlignment="1" applyProtection="1">
      <alignment horizontal="center" vertical="top" wrapText="1"/>
      <protection locked="0"/>
    </xf>
    <xf numFmtId="0" fontId="13" fillId="3" borderId="57" xfId="1" applyFont="1" applyFill="1" applyBorder="1" applyAlignment="1" applyProtection="1">
      <alignment horizontal="center" vertical="top" wrapText="1"/>
      <protection locked="0"/>
    </xf>
    <xf numFmtId="0" fontId="13" fillId="3" borderId="50" xfId="1" applyFont="1" applyFill="1" applyBorder="1" applyAlignment="1" applyProtection="1">
      <alignment horizontal="center" vertical="top" wrapText="1"/>
      <protection locked="0"/>
    </xf>
    <xf numFmtId="0" fontId="13" fillId="3" borderId="9" xfId="1" applyFont="1" applyFill="1" applyBorder="1" applyAlignment="1" applyProtection="1">
      <alignment horizontal="center" vertical="top" wrapText="1"/>
      <protection locked="0"/>
    </xf>
    <xf numFmtId="0" fontId="13" fillId="3" borderId="12" xfId="1" applyFont="1" applyFill="1" applyBorder="1" applyAlignment="1" applyProtection="1">
      <alignment horizontal="center" vertical="top" wrapText="1"/>
      <protection locked="0"/>
    </xf>
    <xf numFmtId="0" fontId="13" fillId="3" borderId="13" xfId="1" applyFont="1" applyFill="1" applyBorder="1" applyAlignment="1" applyProtection="1">
      <alignment horizontal="center" vertical="center" wrapText="1"/>
      <protection locked="0"/>
    </xf>
    <xf numFmtId="0" fontId="13" fillId="3" borderId="11" xfId="1" applyFont="1" applyFill="1" applyBorder="1" applyAlignment="1" applyProtection="1">
      <alignment horizontal="center" vertical="center" wrapText="1"/>
      <protection locked="0"/>
    </xf>
    <xf numFmtId="20" fontId="13" fillId="3" borderId="1" xfId="1" applyNumberFormat="1" applyFont="1" applyFill="1" applyBorder="1" applyAlignment="1" applyProtection="1">
      <alignment horizontal="center" vertical="center" wrapText="1"/>
      <protection locked="0"/>
    </xf>
    <xf numFmtId="0" fontId="13" fillId="3" borderId="1" xfId="1" applyFont="1" applyFill="1" applyBorder="1" applyAlignment="1" applyProtection="1">
      <alignment horizontal="center" vertical="center" wrapText="1"/>
      <protection locked="0"/>
    </xf>
    <xf numFmtId="0" fontId="17" fillId="0" borderId="16" xfId="1" applyFont="1" applyFill="1" applyBorder="1" applyAlignment="1">
      <alignment horizontal="center" vertical="center"/>
    </xf>
    <xf numFmtId="0" fontId="17" fillId="0" borderId="10" xfId="1" applyFont="1" applyFill="1" applyBorder="1" applyAlignment="1">
      <alignment horizontal="center" vertical="center"/>
    </xf>
    <xf numFmtId="0" fontId="13" fillId="3" borderId="16" xfId="1" applyFont="1" applyFill="1" applyBorder="1" applyAlignment="1" applyProtection="1">
      <alignment horizontal="center" vertical="center" wrapText="1"/>
      <protection locked="0"/>
    </xf>
    <xf numFmtId="0" fontId="13" fillId="3" borderId="10" xfId="1" applyFont="1" applyFill="1" applyBorder="1" applyAlignment="1" applyProtection="1">
      <alignment horizontal="center" vertical="center" wrapText="1"/>
      <protection locked="0"/>
    </xf>
    <xf numFmtId="0" fontId="26" fillId="0" borderId="67" xfId="1" applyFont="1" applyBorder="1" applyAlignment="1" applyProtection="1">
      <alignment horizontal="center" vertical="top" wrapText="1"/>
      <protection locked="0"/>
    </xf>
    <xf numFmtId="0" fontId="26" fillId="0" borderId="68" xfId="1" applyFont="1" applyBorder="1" applyAlignment="1" applyProtection="1">
      <alignment horizontal="center" vertical="top" wrapText="1"/>
      <protection locked="0"/>
    </xf>
    <xf numFmtId="0" fontId="27" fillId="0" borderId="8" xfId="1" applyFont="1" applyBorder="1" applyAlignment="1">
      <alignment horizontal="center" vertical="center" wrapText="1"/>
    </xf>
    <xf numFmtId="0" fontId="17" fillId="0" borderId="66" xfId="1" applyFont="1" applyBorder="1" applyAlignment="1">
      <alignment horizontal="center" vertical="center"/>
    </xf>
    <xf numFmtId="0" fontId="25" fillId="0" borderId="61" xfId="1" applyFont="1" applyBorder="1" applyAlignment="1">
      <alignment horizontal="center" vertical="center"/>
    </xf>
    <xf numFmtId="0" fontId="17" fillId="0" borderId="64" xfId="1" applyFont="1" applyBorder="1" applyAlignment="1">
      <alignment horizontal="center" vertical="center"/>
    </xf>
    <xf numFmtId="0" fontId="17" fillId="0" borderId="9" xfId="1" applyFont="1" applyBorder="1" applyAlignment="1">
      <alignment horizontal="center" vertical="center"/>
    </xf>
    <xf numFmtId="0" fontId="17" fillId="0" borderId="65" xfId="1" applyFont="1" applyBorder="1" applyAlignment="1">
      <alignment horizontal="center" vertical="center"/>
    </xf>
    <xf numFmtId="0" fontId="17" fillId="0" borderId="12" xfId="1" applyFont="1" applyBorder="1" applyAlignment="1">
      <alignment horizontal="center" vertical="center"/>
    </xf>
    <xf numFmtId="0" fontId="17" fillId="0" borderId="61" xfId="1" applyFont="1" applyBorder="1" applyAlignment="1">
      <alignment horizontal="center" vertical="center"/>
    </xf>
    <xf numFmtId="0" fontId="17" fillId="0" borderId="1" xfId="1" applyFont="1" applyBorder="1" applyAlignment="1">
      <alignment horizontal="center" vertical="center"/>
    </xf>
    <xf numFmtId="0" fontId="19" fillId="0" borderId="13" xfId="1" applyFont="1" applyBorder="1" applyAlignment="1">
      <alignment horizontal="center" vertical="center"/>
    </xf>
    <xf numFmtId="0" fontId="19" fillId="0" borderId="11" xfId="1" applyFont="1" applyBorder="1" applyAlignment="1">
      <alignment horizontal="center" vertical="center"/>
    </xf>
    <xf numFmtId="0" fontId="13" fillId="3" borderId="53" xfId="1" applyFont="1" applyFill="1" applyBorder="1" applyAlignment="1" applyProtection="1">
      <alignment horizontal="left" vertical="center" wrapText="1"/>
      <protection locked="0"/>
    </xf>
    <xf numFmtId="0" fontId="13" fillId="3" borderId="54" xfId="1" applyFont="1" applyFill="1" applyBorder="1" applyAlignment="1" applyProtection="1">
      <alignment horizontal="left" vertical="center" wrapText="1"/>
      <protection locked="0"/>
    </xf>
    <xf numFmtId="0" fontId="13" fillId="3" borderId="55" xfId="1" applyFont="1" applyFill="1" applyBorder="1" applyAlignment="1" applyProtection="1">
      <alignment horizontal="left" vertical="center" wrapText="1"/>
      <protection locked="0"/>
    </xf>
    <xf numFmtId="0" fontId="13" fillId="3" borderId="50" xfId="1" applyFont="1" applyFill="1" applyBorder="1" applyAlignment="1" applyProtection="1">
      <alignment horizontal="left" vertical="center" wrapText="1"/>
      <protection locked="0"/>
    </xf>
    <xf numFmtId="0" fontId="13" fillId="3" borderId="9" xfId="1" applyFont="1" applyFill="1" applyBorder="1" applyAlignment="1" applyProtection="1">
      <alignment horizontal="left" vertical="center" wrapText="1"/>
      <protection locked="0"/>
    </xf>
    <xf numFmtId="0" fontId="13" fillId="3" borderId="12" xfId="1" applyFont="1" applyFill="1" applyBorder="1" applyAlignment="1" applyProtection="1">
      <alignment horizontal="left" vertical="center" wrapText="1"/>
      <protection locked="0"/>
    </xf>
    <xf numFmtId="0" fontId="18" fillId="0" borderId="13" xfId="1" applyFont="1" applyBorder="1" applyAlignment="1">
      <alignment horizontal="center" vertical="center" wrapText="1"/>
    </xf>
    <xf numFmtId="0" fontId="18" fillId="0" borderId="8" xfId="1" applyFont="1" applyBorder="1" applyAlignment="1">
      <alignment horizontal="center" vertical="center" wrapText="1"/>
    </xf>
    <xf numFmtId="0" fontId="18" fillId="0" borderId="11" xfId="1" applyFont="1" applyBorder="1" applyAlignment="1">
      <alignment horizontal="center" vertical="center" wrapText="1"/>
    </xf>
    <xf numFmtId="0" fontId="19" fillId="0" borderId="56" xfId="1" applyFont="1" applyBorder="1" applyAlignment="1">
      <alignment horizontal="right" vertical="center"/>
    </xf>
    <xf numFmtId="0" fontId="19" fillId="0" borderId="0" xfId="1" applyFont="1" applyBorder="1" applyAlignment="1">
      <alignment horizontal="right" vertical="center"/>
    </xf>
    <xf numFmtId="0" fontId="13" fillId="3" borderId="56" xfId="1" applyFont="1" applyFill="1" applyBorder="1" applyAlignment="1" applyProtection="1">
      <alignment horizontal="left" vertical="center" wrapText="1"/>
      <protection locked="0"/>
    </xf>
    <xf numFmtId="0" fontId="13" fillId="3" borderId="0" xfId="1" applyFont="1" applyFill="1" applyBorder="1" applyAlignment="1" applyProtection="1">
      <alignment horizontal="left" vertical="center" wrapText="1"/>
      <protection locked="0"/>
    </xf>
    <xf numFmtId="0" fontId="13" fillId="3" borderId="57" xfId="1" applyFont="1" applyFill="1" applyBorder="1" applyAlignment="1" applyProtection="1">
      <alignment horizontal="left" vertical="center" wrapText="1"/>
      <protection locked="0"/>
    </xf>
    <xf numFmtId="0" fontId="19" fillId="0" borderId="50" xfId="1" applyFont="1" applyBorder="1" applyAlignment="1">
      <alignment horizontal="right" vertical="center"/>
    </xf>
    <xf numFmtId="0" fontId="19" fillId="0" borderId="9" xfId="1" applyFont="1" applyBorder="1" applyAlignment="1">
      <alignment horizontal="right" vertical="center"/>
    </xf>
    <xf numFmtId="0" fontId="22" fillId="0" borderId="9" xfId="1" applyFont="1" applyBorder="1" applyAlignment="1">
      <alignment horizontal="center" vertical="center" wrapText="1"/>
    </xf>
    <xf numFmtId="0" fontId="22" fillId="0" borderId="9" xfId="1" applyFont="1" applyBorder="1" applyAlignment="1">
      <alignment horizontal="center" vertical="center"/>
    </xf>
    <xf numFmtId="0" fontId="23" fillId="0" borderId="9" xfId="1" applyFont="1" applyBorder="1" applyAlignment="1">
      <alignment horizontal="center" vertical="center"/>
    </xf>
    <xf numFmtId="1" fontId="19" fillId="0" borderId="9" xfId="1" applyNumberFormat="1" applyFont="1" applyBorder="1" applyAlignment="1">
      <alignment horizontal="center" vertical="center"/>
    </xf>
    <xf numFmtId="1" fontId="19" fillId="0" borderId="12" xfId="1" applyNumberFormat="1" applyFont="1" applyBorder="1" applyAlignment="1">
      <alignment horizontal="center" vertical="center"/>
    </xf>
    <xf numFmtId="0" fontId="21" fillId="0" borderId="56" xfId="1" applyFont="1" applyBorder="1" applyAlignment="1">
      <alignment horizontal="center" vertical="center" wrapText="1"/>
    </xf>
    <xf numFmtId="0" fontId="21" fillId="0" borderId="56" xfId="1" applyFont="1" applyBorder="1" applyAlignment="1">
      <alignment horizontal="center" vertical="center"/>
    </xf>
    <xf numFmtId="0" fontId="17" fillId="0" borderId="56" xfId="1" applyFont="1" applyBorder="1" applyAlignment="1">
      <alignment horizontal="center" vertical="center"/>
    </xf>
    <xf numFmtId="0" fontId="17" fillId="0" borderId="54" xfId="1" applyFont="1" applyBorder="1" applyAlignment="1">
      <alignment horizontal="center" vertical="center"/>
    </xf>
    <xf numFmtId="0" fontId="17" fillId="0" borderId="0" xfId="1" applyFont="1" applyBorder="1" applyAlignment="1">
      <alignment horizontal="center" vertical="center"/>
    </xf>
    <xf numFmtId="0" fontId="17" fillId="0" borderId="54" xfId="1" applyFont="1" applyFill="1" applyBorder="1" applyAlignment="1">
      <alignment horizontal="center" vertical="center"/>
    </xf>
    <xf numFmtId="0" fontId="17" fillId="0" borderId="0" xfId="1" applyFont="1" applyFill="1" applyBorder="1" applyAlignment="1">
      <alignment horizontal="center" vertical="center"/>
    </xf>
    <xf numFmtId="0" fontId="17" fillId="0" borderId="58" xfId="1" applyFont="1" applyBorder="1" applyAlignment="1">
      <alignment horizontal="center" vertical="center"/>
    </xf>
    <xf numFmtId="0" fontId="17" fillId="0" borderId="55" xfId="1" applyFont="1" applyBorder="1" applyAlignment="1">
      <alignment horizontal="center" vertical="center"/>
    </xf>
    <xf numFmtId="0" fontId="17" fillId="0" borderId="57" xfId="1" applyFont="1" applyBorder="1" applyAlignment="1">
      <alignment horizontal="center" vertical="center"/>
    </xf>
    <xf numFmtId="0" fontId="17" fillId="0" borderId="59" xfId="1" applyFont="1" applyBorder="1" applyAlignment="1">
      <alignment horizontal="center" vertical="center"/>
    </xf>
    <xf numFmtId="0" fontId="17" fillId="0" borderId="8" xfId="1" applyFont="1" applyBorder="1" applyAlignment="1">
      <alignment horizontal="center" vertical="center"/>
    </xf>
    <xf numFmtId="0" fontId="13" fillId="3" borderId="8" xfId="1" applyFont="1" applyFill="1" applyBorder="1" applyAlignment="1" applyProtection="1">
      <alignment horizontal="left" vertical="center" wrapText="1"/>
      <protection locked="0"/>
    </xf>
    <xf numFmtId="0" fontId="13" fillId="3" borderId="11" xfId="1" applyFont="1" applyFill="1" applyBorder="1" applyAlignment="1" applyProtection="1">
      <alignment horizontal="left" vertical="center" wrapText="1"/>
      <protection locked="0"/>
    </xf>
    <xf numFmtId="1" fontId="17" fillId="0" borderId="54" xfId="1" applyNumberFormat="1" applyFont="1" applyBorder="1" applyAlignment="1">
      <alignment horizontal="center" vertical="center"/>
    </xf>
    <xf numFmtId="0" fontId="2" fillId="0" borderId="53" xfId="1" applyFont="1" applyBorder="1" applyAlignment="1">
      <alignment horizontal="right" vertical="center"/>
    </xf>
    <xf numFmtId="0" fontId="19" fillId="0" borderId="54" xfId="1" applyFont="1" applyBorder="1" applyAlignment="1">
      <alignment horizontal="right" vertical="center"/>
    </xf>
    <xf numFmtId="0" fontId="13" fillId="3" borderId="0" xfId="1" applyFont="1" applyFill="1" applyAlignment="1" applyProtection="1">
      <alignment horizontal="left" vertical="top" wrapText="1"/>
      <protection locked="0"/>
    </xf>
    <xf numFmtId="0" fontId="16" fillId="0" borderId="9" xfId="1" applyFont="1" applyBorder="1" applyAlignment="1">
      <alignment horizontal="left"/>
    </xf>
    <xf numFmtId="0" fontId="13" fillId="3" borderId="9" xfId="1" applyFont="1" applyFill="1" applyBorder="1" applyAlignment="1" applyProtection="1">
      <alignment horizontal="center" vertical="center"/>
      <protection locked="0"/>
    </xf>
    <xf numFmtId="0" fontId="17" fillId="0" borderId="8" xfId="1" applyFont="1" applyBorder="1" applyAlignment="1" applyProtection="1">
      <alignment horizontal="center" vertical="center"/>
    </xf>
    <xf numFmtId="0" fontId="17" fillId="0" borderId="13" xfId="1" applyFont="1" applyBorder="1" applyAlignment="1">
      <alignment horizontal="center" vertical="center"/>
    </xf>
    <xf numFmtId="0" fontId="17" fillId="0" borderId="11" xfId="1" applyFont="1" applyBorder="1" applyAlignment="1">
      <alignment horizontal="center" vertical="center"/>
    </xf>
    <xf numFmtId="0" fontId="5" fillId="0" borderId="1" xfId="0" applyFont="1" applyFill="1"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5" fillId="0" borderId="16" xfId="0" applyFont="1" applyFill="1" applyBorder="1" applyAlignment="1">
      <alignment horizontal="center" vertical="center"/>
    </xf>
    <xf numFmtId="0" fontId="5" fillId="0" borderId="10" xfId="0" applyFont="1" applyFill="1" applyBorder="1" applyAlignment="1">
      <alignment horizontal="center" vertical="center"/>
    </xf>
    <xf numFmtId="0" fontId="32" fillId="0" borderId="16" xfId="0" applyFont="1" applyBorder="1" applyAlignment="1">
      <alignment horizontal="center" vertical="center" wrapText="1"/>
    </xf>
    <xf numFmtId="0" fontId="32" fillId="0" borderId="10" xfId="0" applyFont="1" applyBorder="1" applyAlignment="1">
      <alignment horizontal="center" vertical="center"/>
    </xf>
    <xf numFmtId="0" fontId="9" fillId="0" borderId="16" xfId="0" applyFont="1" applyBorder="1" applyAlignment="1">
      <alignment horizontal="center" vertical="center"/>
    </xf>
    <xf numFmtId="0" fontId="9" fillId="0" borderId="10" xfId="0" applyFont="1" applyBorder="1" applyAlignment="1">
      <alignment horizontal="center" vertical="center"/>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5" fillId="0" borderId="90" xfId="0" applyFont="1" applyFill="1" applyBorder="1" applyAlignment="1">
      <alignment horizontal="center" vertical="center" wrapText="1"/>
    </xf>
    <xf numFmtId="0" fontId="5" fillId="0" borderId="43" xfId="0" applyFont="1" applyFill="1" applyBorder="1" applyAlignment="1">
      <alignment horizontal="center" vertical="center"/>
    </xf>
    <xf numFmtId="0" fontId="5" fillId="0" borderId="29" xfId="0" applyFont="1" applyFill="1" applyBorder="1" applyAlignment="1">
      <alignment horizontal="center" vertical="center" textRotation="255"/>
    </xf>
    <xf numFmtId="0" fontId="5" fillId="0" borderId="10" xfId="0" applyFont="1" applyFill="1" applyBorder="1" applyAlignment="1">
      <alignment horizontal="center" vertical="center" textRotation="255"/>
    </xf>
    <xf numFmtId="0" fontId="5" fillId="0" borderId="29"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31" xfId="0" applyFont="1" applyFill="1" applyBorder="1" applyAlignment="1">
      <alignment horizontal="center" vertical="center"/>
    </xf>
    <xf numFmtId="0" fontId="5" fillId="0" borderId="2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30" xfId="0" applyFont="1" applyFill="1" applyBorder="1" applyAlignment="1">
      <alignment horizontal="center" vertical="center" textRotation="255"/>
    </xf>
    <xf numFmtId="0" fontId="5" fillId="0" borderId="32" xfId="0" applyFont="1" applyFill="1" applyBorder="1" applyAlignment="1">
      <alignment horizontal="center" vertical="center" textRotation="255"/>
    </xf>
    <xf numFmtId="0" fontId="6" fillId="0" borderId="23" xfId="0" applyFont="1" applyBorder="1" applyAlignment="1">
      <alignment horizontal="center" vertical="center" textRotation="255"/>
    </xf>
    <xf numFmtId="0" fontId="6" fillId="0" borderId="24" xfId="0" applyFont="1" applyBorder="1" applyAlignment="1">
      <alignment horizontal="center" vertical="center" textRotation="255"/>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5" fillId="0" borderId="28" xfId="0" applyFont="1" applyFill="1" applyBorder="1" applyAlignment="1">
      <alignment horizontal="center" vertical="center" wrapText="1"/>
    </xf>
    <xf numFmtId="0" fontId="4" fillId="0" borderId="44" xfId="0" applyFont="1" applyFill="1" applyBorder="1" applyAlignment="1">
      <alignment horizontal="center" vertical="center"/>
    </xf>
    <xf numFmtId="0" fontId="4"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9" xfId="0" applyFont="1" applyFill="1" applyBorder="1" applyAlignment="1">
      <alignment horizontal="center" vertical="center"/>
    </xf>
    <xf numFmtId="0" fontId="6" fillId="0" borderId="101" xfId="0" applyFont="1" applyFill="1" applyBorder="1" applyAlignment="1">
      <alignment horizontal="center" vertical="center"/>
    </xf>
    <xf numFmtId="0" fontId="6" fillId="0" borderId="102" xfId="0" applyFont="1" applyFill="1" applyBorder="1" applyAlignment="1">
      <alignment horizontal="center" vertical="center"/>
    </xf>
    <xf numFmtId="0" fontId="6" fillId="0" borderId="103" xfId="0" applyFont="1" applyFill="1" applyBorder="1" applyAlignment="1">
      <alignment horizontal="center" vertical="center"/>
    </xf>
    <xf numFmtId="0" fontId="6" fillId="0" borderId="92" xfId="0" applyFont="1" applyFill="1" applyBorder="1" applyAlignment="1">
      <alignment horizontal="center" vertical="center"/>
    </xf>
    <xf numFmtId="0" fontId="6" fillId="0" borderId="93"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104"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1" xfId="0" applyFont="1" applyFill="1" applyBorder="1" applyAlignment="1">
      <alignment horizontal="center" vertical="center"/>
    </xf>
    <xf numFmtId="0" fontId="10" fillId="0" borderId="13" xfId="0" applyFont="1" applyFill="1" applyBorder="1" applyAlignment="1">
      <alignment horizontal="left" vertical="center"/>
    </xf>
    <xf numFmtId="0" fontId="10" fillId="0" borderId="8" xfId="0" applyFont="1" applyFill="1" applyBorder="1" applyAlignment="1">
      <alignment horizontal="left" vertical="center"/>
    </xf>
    <xf numFmtId="0" fontId="7" fillId="0" borderId="8" xfId="0" applyFont="1" applyFill="1" applyBorder="1" applyAlignment="1">
      <alignment horizontal="right" vertical="center"/>
    </xf>
    <xf numFmtId="0" fontId="6" fillId="0" borderId="1" xfId="0" applyFont="1" applyFill="1" applyBorder="1" applyAlignment="1">
      <alignment horizontal="right" vertical="center"/>
    </xf>
    <xf numFmtId="0" fontId="10" fillId="0" borderId="28"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11" xfId="0" applyFont="1" applyFill="1" applyBorder="1" applyAlignment="1">
      <alignment horizontal="left" vertical="center"/>
    </xf>
    <xf numFmtId="0" fontId="4" fillId="0" borderId="1" xfId="2" applyFont="1" applyBorder="1" applyAlignment="1">
      <alignment horizontal="center" vertical="center"/>
    </xf>
    <xf numFmtId="0" fontId="4" fillId="0" borderId="79" xfId="2" applyFont="1" applyBorder="1" applyAlignment="1">
      <alignment horizontal="center" vertical="center"/>
    </xf>
    <xf numFmtId="0" fontId="4" fillId="0" borderId="80" xfId="2" applyFont="1" applyBorder="1" applyAlignment="1">
      <alignment horizontal="center" vertical="center"/>
    </xf>
    <xf numFmtId="0" fontId="4" fillId="0" borderId="76" xfId="2" applyFont="1" applyBorder="1" applyAlignment="1">
      <alignment horizontal="center" vertical="center"/>
    </xf>
    <xf numFmtId="0" fontId="4" fillId="0" borderId="20" xfId="2" applyFont="1" applyBorder="1" applyAlignment="1">
      <alignment horizontal="center" vertical="center"/>
    </xf>
    <xf numFmtId="0" fontId="4" fillId="0" borderId="13" xfId="2" applyFont="1" applyBorder="1" applyAlignment="1">
      <alignment horizontal="center" vertical="center"/>
    </xf>
    <xf numFmtId="0" fontId="4" fillId="0" borderId="11" xfId="2" applyFont="1" applyBorder="1" applyAlignment="1">
      <alignment horizontal="center" vertical="center"/>
    </xf>
    <xf numFmtId="0" fontId="4" fillId="0" borderId="14" xfId="2" applyFont="1" applyBorder="1" applyAlignment="1">
      <alignment horizontal="center" vertical="center"/>
    </xf>
    <xf numFmtId="0" fontId="4" fillId="0" borderId="7" xfId="2" applyFont="1" applyBorder="1" applyAlignment="1">
      <alignment horizontal="center" vertical="center"/>
    </xf>
    <xf numFmtId="0" fontId="4" fillId="0" borderId="119" xfId="2" applyFont="1" applyBorder="1" applyAlignment="1">
      <alignment horizontal="center" vertical="center"/>
    </xf>
    <xf numFmtId="0" fontId="4" fillId="0" borderId="120" xfId="2" applyFont="1" applyBorder="1" applyAlignment="1">
      <alignment horizontal="center" vertical="center"/>
    </xf>
    <xf numFmtId="0" fontId="4" fillId="0" borderId="115" xfId="2" applyFont="1" applyBorder="1" applyAlignment="1">
      <alignment horizontal="center" vertical="center"/>
    </xf>
    <xf numFmtId="0" fontId="4" fillId="0" borderId="116" xfId="2" applyFont="1" applyBorder="1" applyAlignment="1">
      <alignment horizontal="center" vertical="center"/>
    </xf>
    <xf numFmtId="0" fontId="4" fillId="0" borderId="15" xfId="2" applyFont="1" applyBorder="1" applyAlignment="1">
      <alignment horizontal="center" vertical="center"/>
    </xf>
    <xf numFmtId="0" fontId="4" fillId="0" borderId="4" xfId="2" applyFont="1" applyBorder="1" applyAlignment="1">
      <alignment horizontal="center" vertical="center"/>
    </xf>
    <xf numFmtId="0" fontId="4" fillId="0" borderId="123" xfId="2" applyFont="1" applyBorder="1" applyAlignment="1">
      <alignment horizontal="center" vertical="center"/>
    </xf>
    <xf numFmtId="0" fontId="4" fillId="0" borderId="95" xfId="2" applyFont="1" applyBorder="1" applyAlignment="1">
      <alignment horizontal="center" vertical="center"/>
    </xf>
    <xf numFmtId="0" fontId="4" fillId="0" borderId="39" xfId="2" applyFont="1" applyBorder="1" applyAlignment="1">
      <alignment horizontal="center" vertical="center"/>
    </xf>
    <xf numFmtId="0" fontId="4" fillId="0" borderId="3" xfId="2" applyFont="1" applyBorder="1" applyAlignment="1">
      <alignment horizontal="center" vertical="center"/>
    </xf>
    <xf numFmtId="0" fontId="4" fillId="0" borderId="73" xfId="2" applyFont="1" applyBorder="1" applyAlignment="1">
      <alignment horizontal="center" vertical="center"/>
    </xf>
    <xf numFmtId="0" fontId="4" fillId="0" borderId="71" xfId="2" applyFont="1" applyBorder="1" applyAlignment="1">
      <alignment horizontal="center" vertical="center"/>
    </xf>
    <xf numFmtId="0" fontId="4" fillId="0" borderId="72" xfId="2" applyFont="1" applyBorder="1" applyAlignment="1">
      <alignment horizontal="center" vertical="center"/>
    </xf>
    <xf numFmtId="0" fontId="4" fillId="0" borderId="10" xfId="2" applyFont="1" applyBorder="1" applyAlignment="1">
      <alignment horizontal="right" vertical="center"/>
    </xf>
    <xf numFmtId="38" fontId="30" fillId="0" borderId="10" xfId="3" applyFont="1" applyBorder="1" applyAlignment="1">
      <alignment horizontal="right" vertical="center"/>
    </xf>
    <xf numFmtId="38" fontId="4" fillId="0" borderId="10" xfId="3" applyFont="1" applyBorder="1" applyAlignment="1">
      <alignment horizontal="right" vertical="center"/>
    </xf>
    <xf numFmtId="0" fontId="4" fillId="0" borderId="21" xfId="2" applyFont="1" applyBorder="1" applyAlignment="1">
      <alignment horizontal="center" vertical="center"/>
    </xf>
    <xf numFmtId="0" fontId="4" fillId="0" borderId="18" xfId="2" applyFont="1" applyBorder="1" applyAlignment="1">
      <alignment horizontal="center" vertical="center"/>
    </xf>
    <xf numFmtId="0" fontId="4" fillId="0" borderId="17" xfId="2" applyFont="1" applyBorder="1" applyAlignment="1">
      <alignment horizontal="right" vertical="center"/>
    </xf>
    <xf numFmtId="38" fontId="30" fillId="0" borderId="17" xfId="3" applyFont="1" applyBorder="1" applyAlignment="1">
      <alignment horizontal="right" vertical="center"/>
    </xf>
    <xf numFmtId="38" fontId="4" fillId="0" borderId="17" xfId="3" applyFont="1" applyBorder="1" applyAlignment="1">
      <alignment horizontal="right" vertical="center"/>
    </xf>
    <xf numFmtId="0" fontId="4" fillId="0" borderId="14" xfId="2" applyFont="1" applyBorder="1" applyAlignment="1">
      <alignment horizontal="left" vertical="center"/>
    </xf>
    <xf numFmtId="0" fontId="4" fillId="0" borderId="7" xfId="2" applyFont="1" applyBorder="1" applyAlignment="1">
      <alignment horizontal="left" vertical="center"/>
    </xf>
    <xf numFmtId="0" fontId="4" fillId="0" borderId="71" xfId="2" applyFont="1" applyBorder="1" applyAlignment="1">
      <alignment horizontal="left" vertical="center"/>
    </xf>
    <xf numFmtId="0" fontId="4" fillId="0" borderId="72" xfId="2" applyFont="1" applyBorder="1" applyAlignment="1">
      <alignment horizontal="left" vertical="center"/>
    </xf>
    <xf numFmtId="0" fontId="4" fillId="4" borderId="13" xfId="2" applyFont="1" applyFill="1" applyBorder="1" applyAlignment="1">
      <alignment horizontal="center" vertical="center"/>
    </xf>
    <xf numFmtId="0" fontId="4" fillId="4" borderId="11" xfId="2" applyFont="1" applyFill="1" applyBorder="1" applyAlignment="1">
      <alignment horizontal="center" vertical="center"/>
    </xf>
    <xf numFmtId="0" fontId="30" fillId="0" borderId="13" xfId="2" applyFont="1" applyBorder="1" applyAlignment="1">
      <alignment horizontal="center" vertical="center"/>
    </xf>
    <xf numFmtId="0" fontId="30" fillId="0" borderId="8" xfId="2" applyFont="1" applyBorder="1" applyAlignment="1">
      <alignment horizontal="center" vertical="center"/>
    </xf>
    <xf numFmtId="0" fontId="30" fillId="0" borderId="11" xfId="2" applyFont="1" applyBorder="1" applyAlignment="1">
      <alignment horizontal="center" vertical="center"/>
    </xf>
    <xf numFmtId="0" fontId="4" fillId="0" borderId="2" xfId="2" applyFont="1" applyBorder="1" applyAlignment="1">
      <alignment horizontal="right" vertical="center"/>
    </xf>
    <xf numFmtId="38" fontId="30" fillId="0" borderId="2" xfId="3" applyFont="1" applyBorder="1" applyAlignment="1">
      <alignment horizontal="right" vertical="center"/>
    </xf>
    <xf numFmtId="38" fontId="4" fillId="0" borderId="2" xfId="3" applyFont="1" applyBorder="1" applyAlignment="1">
      <alignment horizontal="right" vertical="center"/>
    </xf>
    <xf numFmtId="0" fontId="6" fillId="0" borderId="0" xfId="2" applyFont="1" applyAlignment="1">
      <alignment horizontal="center" vertical="center"/>
    </xf>
    <xf numFmtId="58" fontId="4" fillId="0" borderId="0" xfId="2" applyNumberFormat="1" applyFont="1" applyAlignment="1">
      <alignment horizontal="center" vertical="center"/>
    </xf>
    <xf numFmtId="0" fontId="4" fillId="4" borderId="9" xfId="2" applyFont="1" applyFill="1" applyBorder="1" applyAlignment="1">
      <alignment horizontal="left" vertical="center"/>
    </xf>
    <xf numFmtId="0" fontId="4" fillId="0" borderId="8" xfId="2" applyFont="1" applyFill="1" applyBorder="1" applyAlignment="1">
      <alignment horizontal="left" vertical="center"/>
    </xf>
    <xf numFmtId="0" fontId="4" fillId="4" borderId="8" xfId="2" applyFont="1" applyFill="1" applyBorder="1" applyAlignment="1">
      <alignment horizontal="left" vertical="center"/>
    </xf>
  </cellXfs>
  <cellStyles count="4">
    <cellStyle name="桁区切り 2" xfId="3"/>
    <cellStyle name="標準" xfId="0" builtinId="0"/>
    <cellStyle name="標準 2" xfId="1"/>
    <cellStyle name="標準 3" xfId="2"/>
  </cellStyles>
  <dxfs count="224">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47625</xdr:colOff>
      <xdr:row>8</xdr:row>
      <xdr:rowOff>28574</xdr:rowOff>
    </xdr:from>
    <xdr:to>
      <xdr:col>10</xdr:col>
      <xdr:colOff>95250</xdr:colOff>
      <xdr:row>13</xdr:row>
      <xdr:rowOff>198437</xdr:rowOff>
    </xdr:to>
    <xdr:sp macro="" textlink="">
      <xdr:nvSpPr>
        <xdr:cNvPr id="2" name="大かっこ 1">
          <a:extLst>
            <a:ext uri="{FF2B5EF4-FFF2-40B4-BE49-F238E27FC236}">
              <a16:creationId xmlns:a16="http://schemas.microsoft.com/office/drawing/2014/main" id="{00000000-0008-0000-0300-00000C000000}"/>
            </a:ext>
          </a:extLst>
        </xdr:cNvPr>
        <xdr:cNvSpPr/>
      </xdr:nvSpPr>
      <xdr:spPr>
        <a:xfrm>
          <a:off x="333375" y="3752849"/>
          <a:ext cx="3819525" cy="1312863"/>
        </a:xfrm>
        <a:prstGeom prst="bracketPair">
          <a:avLst>
            <a:gd name="adj" fmla="val 573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113029</xdr:colOff>
      <xdr:row>28</xdr:row>
      <xdr:rowOff>29762</xdr:rowOff>
    </xdr:from>
    <xdr:to>
      <xdr:col>10</xdr:col>
      <xdr:colOff>158748</xdr:colOff>
      <xdr:row>29</xdr:row>
      <xdr:rowOff>317499</xdr:rowOff>
    </xdr:to>
    <xdr:sp macro="" textlink="">
      <xdr:nvSpPr>
        <xdr:cNvPr id="3" name="左大かっこ 2">
          <a:extLst>
            <a:ext uri="{FF2B5EF4-FFF2-40B4-BE49-F238E27FC236}">
              <a16:creationId xmlns:a16="http://schemas.microsoft.com/office/drawing/2014/main" id="{00000000-0008-0000-0300-000006000000}"/>
            </a:ext>
          </a:extLst>
        </xdr:cNvPr>
        <xdr:cNvSpPr/>
      </xdr:nvSpPr>
      <xdr:spPr>
        <a:xfrm rot="10800000">
          <a:off x="4170679" y="9126137"/>
          <a:ext cx="45719" cy="630637"/>
        </a:xfrm>
        <a:prstGeom prst="leftBracket">
          <a:avLst/>
        </a:prstGeom>
        <a:no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29766</xdr:colOff>
      <xdr:row>28</xdr:row>
      <xdr:rowOff>29764</xdr:rowOff>
    </xdr:from>
    <xdr:to>
      <xdr:col>6</xdr:col>
      <xdr:colOff>75485</xdr:colOff>
      <xdr:row>29</xdr:row>
      <xdr:rowOff>327421</xdr:rowOff>
    </xdr:to>
    <xdr:sp macro="" textlink="">
      <xdr:nvSpPr>
        <xdr:cNvPr id="4" name="左大かっこ 3">
          <a:extLst>
            <a:ext uri="{FF2B5EF4-FFF2-40B4-BE49-F238E27FC236}">
              <a16:creationId xmlns:a16="http://schemas.microsoft.com/office/drawing/2014/main" id="{00000000-0008-0000-0300-000007000000}"/>
            </a:ext>
          </a:extLst>
        </xdr:cNvPr>
        <xdr:cNvSpPr/>
      </xdr:nvSpPr>
      <xdr:spPr>
        <a:xfrm>
          <a:off x="2677716" y="9126139"/>
          <a:ext cx="45719" cy="640557"/>
        </a:xfrm>
        <a:prstGeom prst="leftBracket">
          <a:avLst/>
        </a:prstGeom>
        <a:no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113029</xdr:colOff>
      <xdr:row>31</xdr:row>
      <xdr:rowOff>29762</xdr:rowOff>
    </xdr:from>
    <xdr:to>
      <xdr:col>10</xdr:col>
      <xdr:colOff>158748</xdr:colOff>
      <xdr:row>32</xdr:row>
      <xdr:rowOff>317499</xdr:rowOff>
    </xdr:to>
    <xdr:sp macro="" textlink="">
      <xdr:nvSpPr>
        <xdr:cNvPr id="5" name="左大かっこ 4">
          <a:extLst>
            <a:ext uri="{FF2B5EF4-FFF2-40B4-BE49-F238E27FC236}">
              <a16:creationId xmlns:a16="http://schemas.microsoft.com/office/drawing/2014/main" id="{00000000-0008-0000-0300-000010000000}"/>
            </a:ext>
          </a:extLst>
        </xdr:cNvPr>
        <xdr:cNvSpPr/>
      </xdr:nvSpPr>
      <xdr:spPr>
        <a:xfrm rot="10800000">
          <a:off x="4170679" y="10154837"/>
          <a:ext cx="45719" cy="630637"/>
        </a:xfrm>
        <a:prstGeom prst="leftBracket">
          <a:avLst/>
        </a:prstGeom>
        <a:no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29766</xdr:colOff>
      <xdr:row>31</xdr:row>
      <xdr:rowOff>19843</xdr:rowOff>
    </xdr:from>
    <xdr:to>
      <xdr:col>6</xdr:col>
      <xdr:colOff>75485</xdr:colOff>
      <xdr:row>32</xdr:row>
      <xdr:rowOff>317500</xdr:rowOff>
    </xdr:to>
    <xdr:sp macro="" textlink="">
      <xdr:nvSpPr>
        <xdr:cNvPr id="6" name="左大かっこ 5">
          <a:extLst>
            <a:ext uri="{FF2B5EF4-FFF2-40B4-BE49-F238E27FC236}">
              <a16:creationId xmlns:a16="http://schemas.microsoft.com/office/drawing/2014/main" id="{00000000-0008-0000-0300-000011000000}"/>
            </a:ext>
          </a:extLst>
        </xdr:cNvPr>
        <xdr:cNvSpPr/>
      </xdr:nvSpPr>
      <xdr:spPr>
        <a:xfrm>
          <a:off x="2677716" y="10144918"/>
          <a:ext cx="45719" cy="640557"/>
        </a:xfrm>
        <a:prstGeom prst="leftBracket">
          <a:avLst/>
        </a:prstGeom>
        <a:no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113027</xdr:colOff>
      <xdr:row>34</xdr:row>
      <xdr:rowOff>29762</xdr:rowOff>
    </xdr:from>
    <xdr:to>
      <xdr:col>10</xdr:col>
      <xdr:colOff>158746</xdr:colOff>
      <xdr:row>36</xdr:row>
      <xdr:rowOff>198438</xdr:rowOff>
    </xdr:to>
    <xdr:sp macro="" textlink="">
      <xdr:nvSpPr>
        <xdr:cNvPr id="7" name="左大かっこ 6">
          <a:extLst>
            <a:ext uri="{FF2B5EF4-FFF2-40B4-BE49-F238E27FC236}">
              <a16:creationId xmlns:a16="http://schemas.microsoft.com/office/drawing/2014/main" id="{00000000-0008-0000-0300-000012000000}"/>
            </a:ext>
          </a:extLst>
        </xdr:cNvPr>
        <xdr:cNvSpPr/>
      </xdr:nvSpPr>
      <xdr:spPr>
        <a:xfrm rot="10800000">
          <a:off x="4170677" y="11193062"/>
          <a:ext cx="45719" cy="625876"/>
        </a:xfrm>
        <a:prstGeom prst="leftBracket">
          <a:avLst/>
        </a:prstGeom>
        <a:no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29766</xdr:colOff>
      <xdr:row>34</xdr:row>
      <xdr:rowOff>19843</xdr:rowOff>
    </xdr:from>
    <xdr:to>
      <xdr:col>6</xdr:col>
      <xdr:colOff>79375</xdr:colOff>
      <xdr:row>36</xdr:row>
      <xdr:rowOff>198438</xdr:rowOff>
    </xdr:to>
    <xdr:sp macro="" textlink="">
      <xdr:nvSpPr>
        <xdr:cNvPr id="8" name="左大かっこ 7">
          <a:extLst>
            <a:ext uri="{FF2B5EF4-FFF2-40B4-BE49-F238E27FC236}">
              <a16:creationId xmlns:a16="http://schemas.microsoft.com/office/drawing/2014/main" id="{00000000-0008-0000-0300-000013000000}"/>
            </a:ext>
          </a:extLst>
        </xdr:cNvPr>
        <xdr:cNvSpPr/>
      </xdr:nvSpPr>
      <xdr:spPr>
        <a:xfrm>
          <a:off x="2677716" y="11183143"/>
          <a:ext cx="49609" cy="635795"/>
        </a:xfrm>
        <a:prstGeom prst="leftBracket">
          <a:avLst/>
        </a:prstGeom>
        <a:no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B1:S51"/>
  <sheetViews>
    <sheetView view="pageBreakPreview" zoomScale="96" zoomScaleNormal="100" zoomScaleSheetLayoutView="96" workbookViewId="0">
      <selection activeCell="M7" sqref="M7:R7"/>
    </sheetView>
  </sheetViews>
  <sheetFormatPr defaultRowHeight="13.5"/>
  <cols>
    <col min="1" max="1" width="3.75" style="42" customWidth="1"/>
    <col min="2" max="2" width="19.75" style="42" customWidth="1"/>
    <col min="3" max="3" width="1.75" style="42" customWidth="1"/>
    <col min="4" max="4" width="4.75" style="42" customWidth="1"/>
    <col min="5" max="6" width="2.375" style="45" customWidth="1"/>
    <col min="7" max="7" width="4.875" style="42" customWidth="1"/>
    <col min="8" max="8" width="2.375" style="42" customWidth="1"/>
    <col min="9" max="9" width="8.375" style="42" customWidth="1"/>
    <col min="10" max="10" width="2.875" style="42" customWidth="1"/>
    <col min="11" max="11" width="2.5" style="42" customWidth="1"/>
    <col min="12" max="12" width="2.25" style="42" customWidth="1"/>
    <col min="13" max="18" width="8" style="42" customWidth="1"/>
    <col min="19" max="19" width="3.75" style="42" customWidth="1"/>
    <col min="20" max="16384" width="9" style="42"/>
  </cols>
  <sheetData>
    <row r="1" spans="2:19" ht="28.5" customHeight="1">
      <c r="B1" s="271" t="s">
        <v>162</v>
      </c>
      <c r="C1" s="271"/>
      <c r="D1" s="271"/>
      <c r="E1" s="271"/>
      <c r="F1" s="271"/>
      <c r="G1" s="271"/>
      <c r="H1" s="271"/>
      <c r="I1" s="271"/>
      <c r="J1" s="271"/>
      <c r="K1" s="271"/>
      <c r="L1" s="271"/>
      <c r="M1" s="271"/>
      <c r="N1" s="271"/>
      <c r="O1" s="98" t="s">
        <v>23</v>
      </c>
      <c r="P1" s="97" t="s">
        <v>95</v>
      </c>
      <c r="Q1" s="97"/>
      <c r="R1" s="97"/>
      <c r="S1" s="97"/>
    </row>
    <row r="2" spans="2:19" ht="37.5" customHeight="1">
      <c r="B2" s="43"/>
      <c r="C2" s="43"/>
      <c r="D2" s="43"/>
      <c r="E2" s="43"/>
      <c r="F2" s="43"/>
      <c r="G2" s="43"/>
      <c r="H2" s="43"/>
      <c r="I2" s="43"/>
      <c r="J2" s="43"/>
      <c r="K2" s="43"/>
      <c r="L2" s="43"/>
      <c r="M2" s="43"/>
      <c r="N2" s="43"/>
      <c r="O2" s="43"/>
      <c r="P2" s="358" t="s">
        <v>173</v>
      </c>
      <c r="Q2" s="358"/>
      <c r="R2" s="358"/>
      <c r="S2" s="358"/>
    </row>
    <row r="3" spans="2:19" ht="21" customHeight="1">
      <c r="B3" s="43"/>
      <c r="C3" s="43"/>
      <c r="D3" s="43"/>
      <c r="E3" s="43"/>
      <c r="F3" s="43"/>
      <c r="G3" s="43"/>
      <c r="H3" s="43"/>
      <c r="I3" s="43"/>
      <c r="J3" s="43"/>
      <c r="K3" s="43"/>
      <c r="L3" s="43"/>
      <c r="M3" s="43"/>
      <c r="N3" s="43"/>
      <c r="O3" s="43"/>
      <c r="P3" s="44"/>
      <c r="Q3" s="44"/>
      <c r="R3" s="44"/>
      <c r="S3" s="44"/>
    </row>
    <row r="4" spans="2:19" ht="24.95" customHeight="1">
      <c r="J4" s="46"/>
      <c r="K4" s="46"/>
      <c r="L4" s="46"/>
      <c r="M4" s="359" t="s">
        <v>49</v>
      </c>
      <c r="N4" s="359"/>
      <c r="O4" s="360"/>
      <c r="P4" s="360"/>
      <c r="Q4" s="360"/>
      <c r="R4" s="47"/>
    </row>
    <row r="5" spans="2:19" ht="19.5" customHeight="1"/>
    <row r="6" spans="2:19" ht="54" customHeight="1">
      <c r="B6" s="48" t="s">
        <v>50</v>
      </c>
      <c r="C6" s="48"/>
      <c r="D6" s="361">
        <f>+VLOOKUP($O$1,集計表!$A$3:$U$14,2,FALSE)</f>
        <v>0</v>
      </c>
      <c r="E6" s="361"/>
      <c r="F6" s="361"/>
      <c r="G6" s="361"/>
      <c r="H6" s="361"/>
      <c r="I6" s="49" t="s">
        <v>51</v>
      </c>
      <c r="J6" s="50"/>
      <c r="K6" s="51"/>
      <c r="L6" s="52"/>
      <c r="M6" s="362" t="s">
        <v>52</v>
      </c>
      <c r="N6" s="352"/>
      <c r="O6" s="352"/>
      <c r="P6" s="352"/>
      <c r="Q6" s="352"/>
      <c r="R6" s="363"/>
    </row>
    <row r="7" spans="2:19" ht="54" customHeight="1">
      <c r="B7" s="48" t="s">
        <v>53</v>
      </c>
      <c r="C7" s="48"/>
      <c r="D7" s="352">
        <f>+VLOOKUP($O$1,集計表!$A$3:$U$14,3,FALSE)</f>
        <v>0</v>
      </c>
      <c r="E7" s="352"/>
      <c r="F7" s="352"/>
      <c r="G7" s="352"/>
      <c r="H7" s="352"/>
      <c r="I7" s="49" t="s">
        <v>54</v>
      </c>
      <c r="J7" s="50"/>
      <c r="K7" s="51"/>
      <c r="L7" s="52"/>
      <c r="M7" s="272"/>
      <c r="N7" s="353"/>
      <c r="O7" s="353"/>
      <c r="P7" s="353"/>
      <c r="Q7" s="353"/>
      <c r="R7" s="354"/>
    </row>
    <row r="8" spans="2:19" ht="54" customHeight="1">
      <c r="B8" s="53" t="s">
        <v>55</v>
      </c>
      <c r="C8" s="53"/>
      <c r="D8" s="355">
        <f>SUM(I9:I14)</f>
        <v>0</v>
      </c>
      <c r="E8" s="344"/>
      <c r="F8" s="344"/>
      <c r="G8" s="344"/>
      <c r="H8" s="344"/>
      <c r="I8" s="54" t="s">
        <v>54</v>
      </c>
      <c r="J8" s="55"/>
      <c r="K8" s="56"/>
      <c r="L8" s="52"/>
      <c r="M8" s="272"/>
      <c r="N8" s="353"/>
      <c r="O8" s="353"/>
      <c r="P8" s="353"/>
      <c r="Q8" s="353"/>
      <c r="R8" s="354"/>
    </row>
    <row r="9" spans="2:19" ht="18" customHeight="1">
      <c r="B9" s="356" t="s">
        <v>56</v>
      </c>
      <c r="C9" s="357"/>
      <c r="D9" s="57">
        <f>+VLOOKUP($O$1,集計表!$A$3:$U$14,4,FALSE)</f>
        <v>0</v>
      </c>
      <c r="E9" s="58" t="s">
        <v>54</v>
      </c>
      <c r="F9" s="58" t="s">
        <v>57</v>
      </c>
      <c r="G9" s="59">
        <v>1</v>
      </c>
      <c r="H9" s="57" t="s">
        <v>58</v>
      </c>
      <c r="I9" s="60">
        <f t="shared" ref="I9:I14" si="0">ROUNDUP(D9*G9,0)</f>
        <v>0</v>
      </c>
      <c r="J9" s="58" t="s">
        <v>54</v>
      </c>
      <c r="K9" s="61"/>
      <c r="L9" s="62"/>
      <c r="M9" s="320"/>
      <c r="N9" s="321"/>
      <c r="O9" s="321"/>
      <c r="P9" s="321"/>
      <c r="Q9" s="321"/>
      <c r="R9" s="322"/>
    </row>
    <row r="10" spans="2:19" ht="18" customHeight="1">
      <c r="B10" s="329" t="s">
        <v>59</v>
      </c>
      <c r="C10" s="330"/>
      <c r="D10" s="63">
        <f>+VLOOKUP($O$1,集計表!$A$3:$U$14,5,FALSE)</f>
        <v>0</v>
      </c>
      <c r="E10" s="64" t="s">
        <v>54</v>
      </c>
      <c r="F10" s="64" t="s">
        <v>57</v>
      </c>
      <c r="G10" s="65">
        <v>0.83333333333333337</v>
      </c>
      <c r="H10" s="63" t="s">
        <v>58</v>
      </c>
      <c r="I10" s="66">
        <f t="shared" si="0"/>
        <v>0</v>
      </c>
      <c r="J10" s="64" t="s">
        <v>54</v>
      </c>
      <c r="K10" s="67"/>
      <c r="L10" s="62"/>
      <c r="M10" s="331"/>
      <c r="N10" s="332"/>
      <c r="O10" s="332"/>
      <c r="P10" s="332"/>
      <c r="Q10" s="332"/>
      <c r="R10" s="333"/>
    </row>
    <row r="11" spans="2:19" ht="18" customHeight="1">
      <c r="B11" s="329" t="s">
        <v>60</v>
      </c>
      <c r="C11" s="330"/>
      <c r="D11" s="63">
        <f>+VLOOKUP($O$1,集計表!$A$3:$U$14,6,FALSE)</f>
        <v>0</v>
      </c>
      <c r="E11" s="64" t="s">
        <v>54</v>
      </c>
      <c r="F11" s="64" t="s">
        <v>57</v>
      </c>
      <c r="G11" s="65">
        <v>0.66666666666666663</v>
      </c>
      <c r="H11" s="63" t="s">
        <v>58</v>
      </c>
      <c r="I11" s="66">
        <f t="shared" si="0"/>
        <v>0</v>
      </c>
      <c r="J11" s="64" t="s">
        <v>54</v>
      </c>
      <c r="K11" s="67"/>
      <c r="L11" s="62"/>
      <c r="M11" s="323"/>
      <c r="N11" s="324"/>
      <c r="O11" s="324"/>
      <c r="P11" s="324"/>
      <c r="Q11" s="324"/>
      <c r="R11" s="325"/>
    </row>
    <row r="12" spans="2:19" ht="18" customHeight="1">
      <c r="B12" s="329" t="s">
        <v>61</v>
      </c>
      <c r="C12" s="330"/>
      <c r="D12" s="68">
        <f>+VLOOKUP($O$1,集計表!$A$3:$U$14,7,FALSE)</f>
        <v>0</v>
      </c>
      <c r="E12" s="64" t="s">
        <v>54</v>
      </c>
      <c r="F12" s="64" t="s">
        <v>57</v>
      </c>
      <c r="G12" s="65">
        <v>0.5</v>
      </c>
      <c r="H12" s="63" t="s">
        <v>58</v>
      </c>
      <c r="I12" s="66">
        <f t="shared" si="0"/>
        <v>0</v>
      </c>
      <c r="J12" s="64" t="s">
        <v>54</v>
      </c>
      <c r="K12" s="67"/>
      <c r="L12" s="62"/>
      <c r="M12" s="320"/>
      <c r="N12" s="321"/>
      <c r="O12" s="321"/>
      <c r="P12" s="321"/>
      <c r="Q12" s="321"/>
      <c r="R12" s="322"/>
    </row>
    <row r="13" spans="2:19" ht="18" customHeight="1">
      <c r="B13" s="329" t="s">
        <v>62</v>
      </c>
      <c r="C13" s="330"/>
      <c r="D13" s="68">
        <f>+VLOOKUP($O$1,集計表!$A$3:$U$14,8,FALSE)</f>
        <v>0</v>
      </c>
      <c r="E13" s="64" t="s">
        <v>54</v>
      </c>
      <c r="F13" s="64" t="s">
        <v>57</v>
      </c>
      <c r="G13" s="65">
        <v>0.33333333333333331</v>
      </c>
      <c r="H13" s="63" t="s">
        <v>58</v>
      </c>
      <c r="I13" s="66">
        <f t="shared" si="0"/>
        <v>0</v>
      </c>
      <c r="J13" s="64" t="s">
        <v>54</v>
      </c>
      <c r="K13" s="67"/>
      <c r="L13" s="62"/>
      <c r="M13" s="331"/>
      <c r="N13" s="332"/>
      <c r="O13" s="332"/>
      <c r="P13" s="332"/>
      <c r="Q13" s="332"/>
      <c r="R13" s="333"/>
    </row>
    <row r="14" spans="2:19" ht="18" customHeight="1">
      <c r="B14" s="329" t="s">
        <v>63</v>
      </c>
      <c r="C14" s="330"/>
      <c r="D14" s="68">
        <f>+VLOOKUP($O$1,集計表!$A$3:$U$14,9,FALSE)</f>
        <v>0</v>
      </c>
      <c r="E14" s="64" t="s">
        <v>64</v>
      </c>
      <c r="F14" s="64" t="s">
        <v>65</v>
      </c>
      <c r="G14" s="65">
        <v>0.16666666666666666</v>
      </c>
      <c r="H14" s="63" t="s">
        <v>66</v>
      </c>
      <c r="I14" s="66">
        <f t="shared" si="0"/>
        <v>0</v>
      </c>
      <c r="J14" s="64" t="s">
        <v>64</v>
      </c>
      <c r="K14" s="67"/>
      <c r="L14" s="62"/>
      <c r="M14" s="331"/>
      <c r="N14" s="332"/>
      <c r="O14" s="332"/>
      <c r="P14" s="332"/>
      <c r="Q14" s="332"/>
      <c r="R14" s="333"/>
    </row>
    <row r="15" spans="2:19" ht="18" customHeight="1">
      <c r="B15" s="334" t="s">
        <v>67</v>
      </c>
      <c r="C15" s="335"/>
      <c r="D15" s="336" t="s">
        <v>68</v>
      </c>
      <c r="E15" s="337"/>
      <c r="F15" s="337"/>
      <c r="G15" s="69">
        <f>SUM(D9:D14)</f>
        <v>0</v>
      </c>
      <c r="H15" s="338" t="s">
        <v>69</v>
      </c>
      <c r="I15" s="338"/>
      <c r="J15" s="339">
        <f>SUM(I9:I14)</f>
        <v>0</v>
      </c>
      <c r="K15" s="340"/>
      <c r="L15" s="62"/>
      <c r="M15" s="320"/>
      <c r="N15" s="321"/>
      <c r="O15" s="321"/>
      <c r="P15" s="321"/>
      <c r="Q15" s="321"/>
      <c r="R15" s="322"/>
    </row>
    <row r="16" spans="2:19" ht="18" customHeight="1">
      <c r="B16" s="341" t="s">
        <v>70</v>
      </c>
      <c r="C16" s="70"/>
      <c r="D16" s="344">
        <f>SUM(D19:H24)</f>
        <v>0</v>
      </c>
      <c r="E16" s="344"/>
      <c r="F16" s="344"/>
      <c r="G16" s="344"/>
      <c r="H16" s="344"/>
      <c r="I16" s="346" t="s">
        <v>54</v>
      </c>
      <c r="J16" s="344"/>
      <c r="K16" s="349"/>
      <c r="L16" s="62"/>
      <c r="M16" s="331"/>
      <c r="N16" s="332"/>
      <c r="O16" s="332"/>
      <c r="P16" s="332"/>
      <c r="Q16" s="332"/>
      <c r="R16" s="333"/>
    </row>
    <row r="17" spans="2:18" ht="18" customHeight="1">
      <c r="B17" s="342"/>
      <c r="C17" s="70"/>
      <c r="D17" s="345"/>
      <c r="E17" s="345"/>
      <c r="F17" s="345"/>
      <c r="G17" s="345"/>
      <c r="H17" s="345"/>
      <c r="I17" s="347"/>
      <c r="J17" s="345"/>
      <c r="K17" s="350"/>
      <c r="L17" s="62"/>
      <c r="M17" s="323"/>
      <c r="N17" s="324"/>
      <c r="O17" s="324"/>
      <c r="P17" s="324"/>
      <c r="Q17" s="324"/>
      <c r="R17" s="325"/>
    </row>
    <row r="18" spans="2:18" ht="18" customHeight="1">
      <c r="B18" s="343"/>
      <c r="C18" s="71"/>
      <c r="D18" s="345"/>
      <c r="E18" s="345"/>
      <c r="F18" s="345"/>
      <c r="G18" s="345"/>
      <c r="H18" s="345"/>
      <c r="I18" s="347"/>
      <c r="J18" s="348"/>
      <c r="K18" s="351"/>
      <c r="L18" s="62"/>
      <c r="M18" s="320"/>
      <c r="N18" s="321"/>
      <c r="O18" s="321"/>
      <c r="P18" s="321"/>
      <c r="Q18" s="321"/>
      <c r="R18" s="322"/>
    </row>
    <row r="19" spans="2:18" ht="27" customHeight="1">
      <c r="B19" s="72" t="s">
        <v>71</v>
      </c>
      <c r="C19" s="72"/>
      <c r="D19" s="316">
        <f>+VLOOKUP($O$1,集計表!$A$3:$U$14,16,FALSE)</f>
        <v>0</v>
      </c>
      <c r="E19" s="316"/>
      <c r="F19" s="316"/>
      <c r="G19" s="316"/>
      <c r="H19" s="316"/>
      <c r="I19" s="73" t="s">
        <v>54</v>
      </c>
      <c r="J19" s="74"/>
      <c r="K19" s="75"/>
      <c r="L19" s="62"/>
      <c r="M19" s="323"/>
      <c r="N19" s="324"/>
      <c r="O19" s="324"/>
      <c r="P19" s="324"/>
      <c r="Q19" s="324"/>
      <c r="R19" s="325"/>
    </row>
    <row r="20" spans="2:18" ht="27" customHeight="1">
      <c r="B20" s="72" t="s">
        <v>72</v>
      </c>
      <c r="C20" s="72"/>
      <c r="D20" s="316">
        <f>+VLOOKUP($O$1,集計表!$A$3:$U$14,15,FALSE)</f>
        <v>0</v>
      </c>
      <c r="E20" s="316"/>
      <c r="F20" s="316"/>
      <c r="G20" s="316"/>
      <c r="H20" s="316"/>
      <c r="I20" s="73" t="s">
        <v>54</v>
      </c>
      <c r="J20" s="74"/>
      <c r="K20" s="75"/>
      <c r="L20" s="62"/>
      <c r="M20" s="320"/>
      <c r="N20" s="321"/>
      <c r="O20" s="321"/>
      <c r="P20" s="321"/>
      <c r="Q20" s="321"/>
      <c r="R20" s="322"/>
    </row>
    <row r="21" spans="2:18" ht="27" customHeight="1">
      <c r="B21" s="72" t="s">
        <v>73</v>
      </c>
      <c r="C21" s="72"/>
      <c r="D21" s="316">
        <f>+VLOOKUP($O$1,集計表!$A$3:$U$14,14,FALSE)</f>
        <v>0</v>
      </c>
      <c r="E21" s="316"/>
      <c r="F21" s="316"/>
      <c r="G21" s="316"/>
      <c r="H21" s="316"/>
      <c r="I21" s="73" t="s">
        <v>54</v>
      </c>
      <c r="J21" s="74"/>
      <c r="K21" s="75"/>
      <c r="L21" s="62"/>
      <c r="M21" s="323"/>
      <c r="N21" s="324"/>
      <c r="O21" s="324"/>
      <c r="P21" s="324"/>
      <c r="Q21" s="324"/>
      <c r="R21" s="325"/>
    </row>
    <row r="22" spans="2:18" ht="27" customHeight="1">
      <c r="B22" s="72" t="s">
        <v>74</v>
      </c>
      <c r="C22" s="72"/>
      <c r="D22" s="316">
        <f>+VLOOKUP($O$1,集計表!$A$3:$U$14,13,FALSE)</f>
        <v>0</v>
      </c>
      <c r="E22" s="316"/>
      <c r="F22" s="316"/>
      <c r="G22" s="316"/>
      <c r="H22" s="316"/>
      <c r="I22" s="73" t="s">
        <v>54</v>
      </c>
      <c r="J22" s="74"/>
      <c r="K22" s="75"/>
      <c r="L22" s="62"/>
      <c r="M22" s="76"/>
      <c r="N22" s="77"/>
      <c r="O22" s="77"/>
      <c r="P22" s="77"/>
      <c r="Q22" s="77"/>
      <c r="R22" s="76"/>
    </row>
    <row r="23" spans="2:18" ht="27" customHeight="1">
      <c r="B23" s="72" t="s">
        <v>75</v>
      </c>
      <c r="C23" s="78"/>
      <c r="D23" s="316">
        <f>+VLOOKUP($O$1,集計表!$A$3:$U$14,12,FALSE)</f>
        <v>0</v>
      </c>
      <c r="E23" s="316"/>
      <c r="F23" s="316"/>
      <c r="G23" s="316"/>
      <c r="H23" s="316"/>
      <c r="I23" s="73" t="s">
        <v>54</v>
      </c>
      <c r="J23" s="79"/>
      <c r="K23" s="80"/>
      <c r="L23" s="62"/>
      <c r="M23" s="326" t="s">
        <v>76</v>
      </c>
      <c r="N23" s="327"/>
      <c r="O23" s="327"/>
      <c r="P23" s="327"/>
      <c r="Q23" s="327"/>
      <c r="R23" s="328"/>
    </row>
    <row r="24" spans="2:18" ht="27" customHeight="1">
      <c r="B24" s="72" t="s">
        <v>77</v>
      </c>
      <c r="C24" s="72"/>
      <c r="D24" s="316">
        <f>+VLOOKUP($O$1,集計表!$A$3:$U$14,11,FALSE)</f>
        <v>0</v>
      </c>
      <c r="E24" s="316"/>
      <c r="F24" s="316"/>
      <c r="G24" s="316"/>
      <c r="H24" s="316"/>
      <c r="I24" s="73" t="s">
        <v>54</v>
      </c>
      <c r="J24" s="74"/>
      <c r="K24" s="75"/>
      <c r="L24" s="62"/>
      <c r="M24" s="317" t="s">
        <v>78</v>
      </c>
      <c r="N24" s="317"/>
      <c r="O24" s="81" t="s">
        <v>79</v>
      </c>
      <c r="P24" s="81" t="s">
        <v>80</v>
      </c>
      <c r="Q24" s="318" t="s">
        <v>81</v>
      </c>
      <c r="R24" s="319"/>
    </row>
    <row r="25" spans="2:18" ht="27" customHeight="1">
      <c r="B25" s="78" t="s">
        <v>82</v>
      </c>
      <c r="C25" s="78"/>
      <c r="D25" s="316">
        <f>+VLOOKUP($O$1,集計表!$A$3:$U$14,18,FALSE)</f>
        <v>0</v>
      </c>
      <c r="E25" s="316"/>
      <c r="F25" s="316"/>
      <c r="G25" s="316"/>
      <c r="H25" s="316"/>
      <c r="I25" s="73" t="s">
        <v>54</v>
      </c>
      <c r="J25" s="79"/>
      <c r="K25" s="80"/>
      <c r="L25" s="62"/>
      <c r="M25" s="299"/>
      <c r="N25" s="300"/>
      <c r="O25" s="269"/>
      <c r="P25" s="269"/>
      <c r="Q25" s="299"/>
      <c r="R25" s="300"/>
    </row>
    <row r="26" spans="2:18" ht="13.5" customHeight="1">
      <c r="B26" s="310" t="s">
        <v>83</v>
      </c>
      <c r="C26" s="78"/>
      <c r="D26" s="311">
        <f>+VLOOKUP($O$1,集計表!$A$3:$U$14,21,FALSE)</f>
        <v>0</v>
      </c>
      <c r="E26" s="311"/>
      <c r="F26" s="311"/>
      <c r="G26" s="311"/>
      <c r="H26" s="311"/>
      <c r="I26" s="312" t="s">
        <v>54</v>
      </c>
      <c r="J26" s="312"/>
      <c r="K26" s="314"/>
      <c r="L26" s="62"/>
      <c r="M26" s="302"/>
      <c r="N26" s="302"/>
      <c r="O26" s="305"/>
      <c r="P26" s="305"/>
      <c r="Q26" s="302"/>
      <c r="R26" s="302"/>
    </row>
    <row r="27" spans="2:18" ht="13.5" customHeight="1">
      <c r="B27" s="277"/>
      <c r="C27" s="307" t="s">
        <v>84</v>
      </c>
      <c r="D27" s="308"/>
      <c r="E27" s="308"/>
      <c r="F27" s="308"/>
      <c r="G27" s="308"/>
      <c r="H27" s="308"/>
      <c r="I27" s="313"/>
      <c r="J27" s="313"/>
      <c r="K27" s="315"/>
      <c r="L27" s="62"/>
      <c r="M27" s="302"/>
      <c r="N27" s="302"/>
      <c r="O27" s="306"/>
      <c r="P27" s="306"/>
      <c r="Q27" s="302"/>
      <c r="R27" s="302"/>
    </row>
    <row r="28" spans="2:18" ht="27" customHeight="1">
      <c r="B28" s="82" t="s">
        <v>85</v>
      </c>
      <c r="C28" s="71"/>
      <c r="D28" s="309">
        <f>SUM(D19:H24)-D26</f>
        <v>0</v>
      </c>
      <c r="E28" s="309"/>
      <c r="F28" s="309"/>
      <c r="G28" s="309"/>
      <c r="H28" s="309"/>
      <c r="I28" s="83" t="s">
        <v>86</v>
      </c>
      <c r="J28" s="84"/>
      <c r="K28" s="85"/>
      <c r="L28" s="62"/>
      <c r="M28" s="299"/>
      <c r="N28" s="300"/>
      <c r="O28" s="269"/>
      <c r="P28" s="269"/>
      <c r="Q28" s="299"/>
      <c r="R28" s="300"/>
    </row>
    <row r="29" spans="2:18" ht="27" customHeight="1">
      <c r="B29" s="303" t="s">
        <v>87</v>
      </c>
      <c r="C29" s="86"/>
      <c r="D29" s="278">
        <f>+VLOOKUP($O$1,集計表!$A$3:$U$14,19,FALSE)</f>
        <v>0</v>
      </c>
      <c r="E29" s="278"/>
      <c r="F29" s="87"/>
      <c r="G29" s="281"/>
      <c r="H29" s="281"/>
      <c r="I29" s="281"/>
      <c r="J29" s="281"/>
      <c r="K29" s="282"/>
      <c r="L29" s="62"/>
      <c r="M29" s="299"/>
      <c r="N29" s="300"/>
      <c r="O29" s="269"/>
      <c r="P29" s="269"/>
      <c r="Q29" s="301"/>
      <c r="R29" s="302"/>
    </row>
    <row r="30" spans="2:18" ht="27" customHeight="1">
      <c r="B30" s="304"/>
      <c r="C30" s="88"/>
      <c r="D30" s="280"/>
      <c r="E30" s="280"/>
      <c r="F30" s="89"/>
      <c r="G30" s="285"/>
      <c r="H30" s="285"/>
      <c r="I30" s="285"/>
      <c r="J30" s="285"/>
      <c r="K30" s="286"/>
      <c r="L30" s="90"/>
      <c r="M30" s="299"/>
      <c r="N30" s="300"/>
      <c r="O30" s="269"/>
      <c r="P30" s="269"/>
      <c r="Q30" s="301"/>
      <c r="R30" s="302"/>
    </row>
    <row r="31" spans="2:18" ht="27" customHeight="1">
      <c r="B31" s="272" t="s">
        <v>88</v>
      </c>
      <c r="C31" s="273"/>
      <c r="D31" s="273"/>
      <c r="E31" s="273"/>
      <c r="F31" s="273"/>
      <c r="G31" s="273"/>
      <c r="H31" s="273"/>
      <c r="I31" s="273"/>
      <c r="J31" s="273"/>
      <c r="K31" s="274"/>
      <c r="L31" s="90"/>
      <c r="M31" s="299"/>
      <c r="N31" s="300"/>
      <c r="O31" s="269"/>
      <c r="P31" s="269"/>
      <c r="Q31" s="301"/>
      <c r="R31" s="302"/>
    </row>
    <row r="32" spans="2:18" ht="27" customHeight="1">
      <c r="B32" s="276" t="s">
        <v>89</v>
      </c>
      <c r="C32" s="71"/>
      <c r="D32" s="279">
        <f>+VLOOKUP($O$1,集計表!$A$3:$U$14,20,FALSE)</f>
        <v>0</v>
      </c>
      <c r="E32" s="279"/>
      <c r="F32" s="91"/>
      <c r="G32" s="281"/>
      <c r="H32" s="281"/>
      <c r="I32" s="281"/>
      <c r="J32" s="281"/>
      <c r="K32" s="282"/>
      <c r="L32" s="90"/>
      <c r="M32" s="302"/>
      <c r="N32" s="302"/>
      <c r="O32" s="269"/>
      <c r="P32" s="269"/>
      <c r="Q32" s="301"/>
      <c r="R32" s="302"/>
    </row>
    <row r="33" spans="2:19" ht="27" customHeight="1">
      <c r="B33" s="277"/>
      <c r="C33" s="92"/>
      <c r="D33" s="280"/>
      <c r="E33" s="280"/>
      <c r="F33" s="89"/>
      <c r="G33" s="285"/>
      <c r="H33" s="285"/>
      <c r="I33" s="285"/>
      <c r="J33" s="285"/>
      <c r="K33" s="286"/>
      <c r="L33" s="90"/>
      <c r="M33" s="302"/>
      <c r="N33" s="302"/>
      <c r="O33" s="269"/>
      <c r="P33" s="269"/>
      <c r="Q33" s="302"/>
      <c r="R33" s="302"/>
    </row>
    <row r="34" spans="2:19" ht="27.75" customHeight="1">
      <c r="B34" s="272" t="s">
        <v>96</v>
      </c>
      <c r="C34" s="273"/>
      <c r="D34" s="273"/>
      <c r="E34" s="273"/>
      <c r="F34" s="273"/>
      <c r="G34" s="273"/>
      <c r="H34" s="273"/>
      <c r="I34" s="273"/>
      <c r="J34" s="273"/>
      <c r="K34" s="274"/>
      <c r="L34" s="90"/>
      <c r="M34" s="93"/>
      <c r="N34" s="93"/>
      <c r="O34" s="93"/>
      <c r="P34" s="93"/>
      <c r="Q34" s="93"/>
      <c r="R34" s="93"/>
    </row>
    <row r="35" spans="2:19" ht="18" customHeight="1">
      <c r="B35" s="275" t="s">
        <v>90</v>
      </c>
      <c r="C35" s="94"/>
      <c r="D35" s="278">
        <f>+VLOOKUP($O$1,集計表!$A$3:$W$14,23,FALSE)+D26</f>
        <v>0</v>
      </c>
      <c r="E35" s="278"/>
      <c r="F35" s="87"/>
      <c r="G35" s="281" t="s">
        <v>91</v>
      </c>
      <c r="H35" s="281"/>
      <c r="I35" s="281"/>
      <c r="J35" s="281"/>
      <c r="K35" s="282"/>
      <c r="L35" s="90"/>
      <c r="M35" s="287" t="s">
        <v>92</v>
      </c>
      <c r="N35" s="288"/>
      <c r="O35" s="288"/>
      <c r="P35" s="288"/>
      <c r="Q35" s="288"/>
      <c r="R35" s="289"/>
    </row>
    <row r="36" spans="2:19" ht="18" customHeight="1">
      <c r="B36" s="276"/>
      <c r="C36" s="71"/>
      <c r="D36" s="279"/>
      <c r="E36" s="279"/>
      <c r="F36" s="91"/>
      <c r="G36" s="283"/>
      <c r="H36" s="283"/>
      <c r="I36" s="283"/>
      <c r="J36" s="283"/>
      <c r="K36" s="284"/>
      <c r="L36" s="90"/>
      <c r="M36" s="290" t="s">
        <v>97</v>
      </c>
      <c r="N36" s="291"/>
      <c r="O36" s="291"/>
      <c r="P36" s="291"/>
      <c r="Q36" s="291"/>
      <c r="R36" s="292"/>
    </row>
    <row r="37" spans="2:19" ht="18" customHeight="1">
      <c r="B37" s="277"/>
      <c r="C37" s="92"/>
      <c r="D37" s="280"/>
      <c r="E37" s="280"/>
      <c r="F37" s="89"/>
      <c r="G37" s="285"/>
      <c r="H37" s="285"/>
      <c r="I37" s="285"/>
      <c r="J37" s="285"/>
      <c r="K37" s="286"/>
      <c r="L37" s="90"/>
      <c r="M37" s="293"/>
      <c r="N37" s="294"/>
      <c r="O37" s="294"/>
      <c r="P37" s="294"/>
      <c r="Q37" s="294"/>
      <c r="R37" s="295"/>
    </row>
    <row r="38" spans="2:19" ht="27.75" customHeight="1">
      <c r="B38" s="272" t="s">
        <v>93</v>
      </c>
      <c r="C38" s="273"/>
      <c r="D38" s="273"/>
      <c r="E38" s="273"/>
      <c r="F38" s="273"/>
      <c r="G38" s="273"/>
      <c r="H38" s="273"/>
      <c r="I38" s="273"/>
      <c r="J38" s="273"/>
      <c r="K38" s="274"/>
      <c r="L38" s="90"/>
      <c r="M38" s="296"/>
      <c r="N38" s="297"/>
      <c r="O38" s="297"/>
      <c r="P38" s="297"/>
      <c r="Q38" s="297"/>
      <c r="R38" s="298"/>
    </row>
    <row r="39" spans="2:19" ht="87" customHeight="1">
      <c r="B39" s="270" t="s">
        <v>94</v>
      </c>
      <c r="C39" s="270"/>
      <c r="D39" s="270"/>
      <c r="E39" s="270"/>
      <c r="F39" s="270"/>
      <c r="G39" s="270"/>
      <c r="H39" s="270"/>
      <c r="I39" s="270"/>
      <c r="J39" s="270"/>
      <c r="K39" s="270"/>
      <c r="L39" s="270"/>
      <c r="M39" s="270"/>
      <c r="N39" s="270"/>
      <c r="O39" s="270"/>
      <c r="P39" s="270"/>
      <c r="Q39" s="270"/>
      <c r="R39" s="270"/>
      <c r="S39" s="270"/>
    </row>
    <row r="40" spans="2:19" ht="35.1" customHeight="1">
      <c r="B40" s="95"/>
      <c r="C40" s="95"/>
      <c r="D40" s="95"/>
      <c r="E40" s="95"/>
      <c r="F40" s="95"/>
      <c r="G40" s="95"/>
      <c r="H40" s="95"/>
      <c r="I40" s="95"/>
      <c r="J40" s="95"/>
      <c r="K40" s="95"/>
      <c r="L40" s="95"/>
      <c r="M40" s="95"/>
      <c r="N40" s="95"/>
      <c r="O40" s="95"/>
      <c r="P40" s="95"/>
      <c r="Q40" s="95"/>
      <c r="R40" s="95"/>
    </row>
    <row r="41" spans="2:19" ht="35.1" customHeight="1">
      <c r="B41" s="96"/>
      <c r="C41" s="96"/>
    </row>
    <row r="42" spans="2:19" ht="35.1" customHeight="1">
      <c r="B42" s="96"/>
      <c r="C42" s="96"/>
    </row>
    <row r="43" spans="2:19" ht="35.1" customHeight="1">
      <c r="B43" s="96"/>
      <c r="C43" s="96"/>
    </row>
    <row r="44" spans="2:19" ht="35.1" customHeight="1">
      <c r="B44" s="96"/>
      <c r="C44" s="96"/>
    </row>
    <row r="45" spans="2:19" ht="35.1" customHeight="1"/>
    <row r="46" spans="2:19" ht="35.1" customHeight="1"/>
    <row r="47" spans="2:19" ht="35.1" customHeight="1"/>
    <row r="48" spans="2:19" ht="35.1" customHeight="1"/>
    <row r="49" ht="35.1" customHeight="1"/>
    <row r="50" ht="35.1" customHeight="1"/>
    <row r="51" ht="35.1" customHeight="1"/>
  </sheetData>
  <sheetProtection algorithmName="SHA-512" hashValue="l435LdvWA6TKl0boJRWQDlrmBAdcBHm2GS+de6M6MUS06iaPcqfboDDvfBz7h8PnacJDBi0piqtj29SRdtobxw==" saltValue="0Ri0qW47cRqauR90JsrHPg==" spinCount="100000" sheet="1" scenarios="1" formatCells="0"/>
  <mergeCells count="80">
    <mergeCell ref="P2:S2"/>
    <mergeCell ref="M4:N4"/>
    <mergeCell ref="O4:Q4"/>
    <mergeCell ref="D6:H6"/>
    <mergeCell ref="M6:R6"/>
    <mergeCell ref="D7:H7"/>
    <mergeCell ref="M7:R7"/>
    <mergeCell ref="D8:H8"/>
    <mergeCell ref="M8:R8"/>
    <mergeCell ref="B9:C9"/>
    <mergeCell ref="M9:R11"/>
    <mergeCell ref="B10:C10"/>
    <mergeCell ref="B11:C11"/>
    <mergeCell ref="B12:C12"/>
    <mergeCell ref="M12:R14"/>
    <mergeCell ref="B13:C13"/>
    <mergeCell ref="B14:C14"/>
    <mergeCell ref="B15:C15"/>
    <mergeCell ref="D15:F15"/>
    <mergeCell ref="H15:I15"/>
    <mergeCell ref="J15:K15"/>
    <mergeCell ref="M15:R17"/>
    <mergeCell ref="B16:B18"/>
    <mergeCell ref="D16:H18"/>
    <mergeCell ref="I16:I18"/>
    <mergeCell ref="J16:J18"/>
    <mergeCell ref="K16:K18"/>
    <mergeCell ref="M18:R19"/>
    <mergeCell ref="D19:H19"/>
    <mergeCell ref="D20:H20"/>
    <mergeCell ref="M20:R21"/>
    <mergeCell ref="D21:H21"/>
    <mergeCell ref="D22:H22"/>
    <mergeCell ref="D23:H23"/>
    <mergeCell ref="M23:R23"/>
    <mergeCell ref="D24:H24"/>
    <mergeCell ref="M24:N24"/>
    <mergeCell ref="Q24:R24"/>
    <mergeCell ref="D25:H25"/>
    <mergeCell ref="M25:N25"/>
    <mergeCell ref="Q25:R25"/>
    <mergeCell ref="B26:B27"/>
    <mergeCell ref="D26:H26"/>
    <mergeCell ref="I26:I27"/>
    <mergeCell ref="J26:J27"/>
    <mergeCell ref="K26:K27"/>
    <mergeCell ref="O26:O27"/>
    <mergeCell ref="P26:P27"/>
    <mergeCell ref="Q26:R27"/>
    <mergeCell ref="C27:H27"/>
    <mergeCell ref="D28:H28"/>
    <mergeCell ref="M28:N28"/>
    <mergeCell ref="Q28:R28"/>
    <mergeCell ref="M26:N27"/>
    <mergeCell ref="Q32:R32"/>
    <mergeCell ref="M33:N33"/>
    <mergeCell ref="Q33:R33"/>
    <mergeCell ref="B29:B30"/>
    <mergeCell ref="D29:E30"/>
    <mergeCell ref="G29:K30"/>
    <mergeCell ref="M29:N29"/>
    <mergeCell ref="Q29:R29"/>
    <mergeCell ref="M30:N30"/>
    <mergeCell ref="Q30:R30"/>
    <mergeCell ref="B39:S39"/>
    <mergeCell ref="B1:N1"/>
    <mergeCell ref="B34:K34"/>
    <mergeCell ref="B35:B37"/>
    <mergeCell ref="D35:E37"/>
    <mergeCell ref="G35:K37"/>
    <mergeCell ref="M35:R35"/>
    <mergeCell ref="M36:R38"/>
    <mergeCell ref="B38:K38"/>
    <mergeCell ref="B31:K31"/>
    <mergeCell ref="M31:N31"/>
    <mergeCell ref="Q31:R31"/>
    <mergeCell ref="B32:B33"/>
    <mergeCell ref="D32:E33"/>
    <mergeCell ref="G32:K33"/>
    <mergeCell ref="M32:N32"/>
  </mergeCells>
  <phoneticPr fontId="3"/>
  <printOptions horizontalCentered="1" verticalCentered="1"/>
  <pageMargins left="0" right="0" top="0.35433070866141736" bottom="0.35433070866141736" header="0" footer="0"/>
  <pageSetup paperSize="9" scale="83"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集計表!$A$3:$A$14</xm:f>
          </x14:formula1>
          <xm:sqref>O1</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T74"/>
  <sheetViews>
    <sheetView view="pageBreakPreview" zoomScale="70" zoomScaleNormal="100" zoomScaleSheetLayoutView="70" workbookViewId="0">
      <pane xSplit="1" ySplit="7" topLeftCell="B8" activePane="bottomRight" state="frozen"/>
      <selection activeCell="O4" sqref="O4:Q4"/>
      <selection pane="topRight" activeCell="O4" sqref="O4:Q4"/>
      <selection pane="bottomLeft" activeCell="O4" sqref="O4:Q4"/>
      <selection pane="bottomRight" activeCell="AT12" sqref="AT12"/>
    </sheetView>
  </sheetViews>
  <sheetFormatPr defaultColWidth="8.625" defaultRowHeight="30" customHeight="1"/>
  <cols>
    <col min="1" max="1" width="5.25" style="9" customWidth="1"/>
    <col min="2" max="2" width="22.625" style="9" customWidth="1"/>
    <col min="3" max="3" width="14.625" style="9" customWidth="1"/>
    <col min="4" max="8" width="6" style="9" customWidth="1"/>
    <col min="9" max="35" width="6" style="5" customWidth="1"/>
    <col min="36" max="36" width="6" style="14" customWidth="1"/>
    <col min="37" max="38" width="6" style="5" customWidth="1"/>
    <col min="39" max="43" width="6" style="1" customWidth="1"/>
    <col min="44" max="44" width="6.375" style="1" customWidth="1"/>
    <col min="45" max="45" width="6" style="5" customWidth="1"/>
    <col min="46" max="46" width="13.75" style="5" bestFit="1" customWidth="1"/>
    <col min="47" max="16384" width="8.625" style="5"/>
  </cols>
  <sheetData>
    <row r="1" spans="1:46" s="3" customFormat="1" ht="42.75" customHeight="1">
      <c r="A1" s="20"/>
      <c r="B1" s="15" t="s">
        <v>161</v>
      </c>
      <c r="C1" s="29"/>
      <c r="D1" s="29"/>
      <c r="E1" s="15"/>
      <c r="F1" s="15"/>
      <c r="G1" s="15"/>
      <c r="H1" s="15"/>
      <c r="I1" s="16"/>
      <c r="J1" s="413">
        <v>2023</v>
      </c>
      <c r="K1" s="413"/>
      <c r="L1" s="413"/>
      <c r="M1" s="15" t="s">
        <v>19</v>
      </c>
      <c r="N1" s="35">
        <v>11</v>
      </c>
      <c r="O1" s="21" t="s">
        <v>10</v>
      </c>
      <c r="P1" s="408" t="s">
        <v>3</v>
      </c>
      <c r="Q1" s="409"/>
      <c r="R1" s="409"/>
      <c r="S1" s="410"/>
      <c r="T1" s="414">
        <f>+K74</f>
        <v>0</v>
      </c>
      <c r="U1" s="414"/>
      <c r="V1" s="414"/>
      <c r="W1" s="408" t="s">
        <v>21</v>
      </c>
      <c r="X1" s="409"/>
      <c r="Y1" s="410"/>
      <c r="Z1" s="408">
        <f>+COUNTA(I68:AL68)-COUNTIF(I68:AL68,0)+AM4</f>
        <v>0</v>
      </c>
      <c r="AA1" s="409"/>
      <c r="AB1" s="410"/>
      <c r="AC1" s="20" t="s">
        <v>22</v>
      </c>
      <c r="AD1" s="15"/>
      <c r="AE1" s="15"/>
      <c r="AF1" s="21"/>
      <c r="AG1" s="411">
        <f>+報告書様式!O4</f>
        <v>0</v>
      </c>
      <c r="AH1" s="412"/>
      <c r="AI1" s="412"/>
      <c r="AJ1" s="412"/>
      <c r="AK1" s="412"/>
      <c r="AL1" s="412"/>
      <c r="AM1" s="412"/>
      <c r="AN1" s="412"/>
      <c r="AO1" s="412"/>
      <c r="AP1" s="150"/>
      <c r="AQ1" s="150"/>
      <c r="AR1" s="151"/>
      <c r="AT1" s="22"/>
    </row>
    <row r="2" spans="1:46" s="3" customFormat="1" ht="15.75" customHeight="1" thickBot="1">
      <c r="A2" s="16"/>
      <c r="B2" s="16"/>
      <c r="C2" s="152"/>
      <c r="D2" s="152"/>
      <c r="E2" s="16"/>
      <c r="F2" s="16"/>
      <c r="G2" s="16"/>
      <c r="H2" s="16"/>
      <c r="I2" s="16"/>
      <c r="J2" s="156"/>
      <c r="K2" s="156"/>
      <c r="L2" s="156"/>
      <c r="M2" s="157"/>
      <c r="N2" s="156"/>
      <c r="O2" s="157"/>
      <c r="P2" s="158"/>
      <c r="Q2" s="158"/>
      <c r="R2" s="158"/>
      <c r="S2" s="158"/>
      <c r="T2" s="159"/>
      <c r="U2" s="159"/>
      <c r="V2" s="159"/>
      <c r="W2" s="158"/>
      <c r="X2" s="158"/>
      <c r="Y2" s="158"/>
      <c r="Z2" s="160"/>
      <c r="AA2" s="160"/>
      <c r="AB2" s="160"/>
      <c r="AC2" s="157"/>
      <c r="AD2" s="157"/>
      <c r="AE2" s="157"/>
      <c r="AF2" s="157"/>
      <c r="AG2" s="161"/>
      <c r="AH2" s="161"/>
      <c r="AI2" s="161"/>
      <c r="AJ2" s="161"/>
      <c r="AK2" s="161"/>
      <c r="AL2" s="161"/>
      <c r="AM2" s="161"/>
      <c r="AN2" s="154"/>
      <c r="AO2" s="154"/>
      <c r="AP2" s="154"/>
      <c r="AQ2" s="154"/>
      <c r="AR2" s="154"/>
      <c r="AT2" s="22"/>
    </row>
    <row r="3" spans="1:46" s="3" customFormat="1" ht="34.5" customHeight="1">
      <c r="A3" s="16"/>
      <c r="B3" s="16"/>
      <c r="C3" s="152"/>
      <c r="D3" s="152"/>
      <c r="E3" s="16"/>
      <c r="F3" s="16"/>
      <c r="G3" s="16"/>
      <c r="H3" s="16"/>
      <c r="I3" s="16"/>
      <c r="J3" s="415" t="s">
        <v>148</v>
      </c>
      <c r="K3" s="416"/>
      <c r="L3" s="416"/>
      <c r="M3" s="416"/>
      <c r="N3" s="416"/>
      <c r="O3" s="416"/>
      <c r="P3" s="406" t="s">
        <v>149</v>
      </c>
      <c r="Q3" s="406"/>
      <c r="R3" s="181"/>
      <c r="S3" s="181"/>
      <c r="T3" s="182"/>
      <c r="U3" s="182"/>
      <c r="V3" s="182"/>
      <c r="W3" s="181"/>
      <c r="X3" s="181"/>
      <c r="Y3" s="181"/>
      <c r="Z3" s="183"/>
      <c r="AA3" s="183"/>
      <c r="AB3" s="183"/>
      <c r="AC3" s="184"/>
      <c r="AD3" s="184"/>
      <c r="AE3" s="184"/>
      <c r="AF3" s="184"/>
      <c r="AG3" s="185"/>
      <c r="AH3" s="185"/>
      <c r="AI3" s="185"/>
      <c r="AJ3" s="185"/>
      <c r="AK3" s="185"/>
      <c r="AL3" s="185"/>
      <c r="AM3" s="162" t="s">
        <v>151</v>
      </c>
      <c r="AN3" s="154"/>
      <c r="AO3" s="154"/>
      <c r="AP3" s="154"/>
      <c r="AQ3" s="154"/>
      <c r="AR3" s="154"/>
      <c r="AT3" s="22"/>
    </row>
    <row r="4" spans="1:46" s="3" customFormat="1" ht="34.5" customHeight="1" thickBot="1">
      <c r="A4" s="16"/>
      <c r="B4" s="16"/>
      <c r="C4" s="152"/>
      <c r="D4" s="152"/>
      <c r="E4" s="16"/>
      <c r="F4" s="16"/>
      <c r="G4" s="16"/>
      <c r="H4" s="16"/>
      <c r="I4" s="16"/>
      <c r="J4" s="404" t="s">
        <v>152</v>
      </c>
      <c r="K4" s="405"/>
      <c r="L4" s="405"/>
      <c r="M4" s="405"/>
      <c r="N4" s="405"/>
      <c r="O4" s="405"/>
      <c r="P4" s="407" t="s">
        <v>150</v>
      </c>
      <c r="Q4" s="407"/>
      <c r="R4" s="186"/>
      <c r="S4" s="186"/>
      <c r="T4" s="187"/>
      <c r="U4" s="187"/>
      <c r="V4" s="187"/>
      <c r="W4" s="186"/>
      <c r="X4" s="186"/>
      <c r="Y4" s="186"/>
      <c r="Z4" s="188"/>
      <c r="AA4" s="188"/>
      <c r="AB4" s="188"/>
      <c r="AC4" s="188"/>
      <c r="AD4" s="188"/>
      <c r="AE4" s="188"/>
      <c r="AF4" s="188"/>
      <c r="AG4" s="188"/>
      <c r="AH4" s="188"/>
      <c r="AI4" s="188"/>
      <c r="AJ4" s="188"/>
      <c r="AK4" s="188"/>
      <c r="AL4" s="188"/>
      <c r="AM4" s="163">
        <f>+COUNTA(R3:AL3)</f>
        <v>0</v>
      </c>
      <c r="AN4" s="154"/>
      <c r="AO4" s="154"/>
      <c r="AP4" s="154"/>
      <c r="AQ4" s="154"/>
      <c r="AR4" s="154"/>
      <c r="AT4" s="22"/>
    </row>
    <row r="5" spans="1:46" s="3" customFormat="1" ht="12.75" customHeight="1" thickBot="1">
      <c r="A5" s="16"/>
      <c r="B5" s="16"/>
      <c r="C5" s="16"/>
      <c r="D5" s="16"/>
      <c r="E5" s="16"/>
      <c r="F5" s="16"/>
      <c r="G5" s="16"/>
      <c r="H5" s="16"/>
      <c r="I5" s="6"/>
      <c r="J5" s="6"/>
      <c r="K5" s="4"/>
      <c r="L5" s="4"/>
      <c r="M5" s="4"/>
      <c r="N5" s="4"/>
      <c r="O5" s="7"/>
      <c r="P5" s="7"/>
      <c r="Q5" s="7"/>
      <c r="R5" s="4"/>
      <c r="S5" s="4"/>
      <c r="T5" s="4"/>
      <c r="U5" s="4"/>
      <c r="V5" s="4"/>
      <c r="W5" s="4"/>
      <c r="X5" s="4"/>
      <c r="Y5" s="4"/>
      <c r="Z5" s="4"/>
      <c r="AA5" s="4"/>
      <c r="AB5" s="4"/>
      <c r="AC5" s="4"/>
      <c r="AD5" s="4"/>
      <c r="AE5" s="4"/>
      <c r="AF5" s="4"/>
      <c r="AG5" s="4"/>
      <c r="AH5" s="8"/>
      <c r="AI5" s="4"/>
      <c r="AJ5" s="13"/>
      <c r="AK5" s="4"/>
      <c r="AL5" s="4"/>
      <c r="AM5" s="12"/>
      <c r="AN5" s="17"/>
      <c r="AO5" s="17"/>
      <c r="AP5" s="17"/>
      <c r="AQ5" s="17"/>
      <c r="AR5" s="2"/>
    </row>
    <row r="6" spans="1:46" s="3" customFormat="1" ht="24.75" customHeight="1">
      <c r="A6" s="384" t="s">
        <v>1</v>
      </c>
      <c r="B6" s="383" t="s">
        <v>0</v>
      </c>
      <c r="C6" s="383" t="s">
        <v>5</v>
      </c>
      <c r="D6" s="383" t="s">
        <v>6</v>
      </c>
      <c r="E6" s="383" t="s">
        <v>7</v>
      </c>
      <c r="F6" s="386" t="s">
        <v>8</v>
      </c>
      <c r="G6" s="381" t="s">
        <v>147</v>
      </c>
      <c r="H6" s="388" t="s">
        <v>9</v>
      </c>
      <c r="I6" s="23" t="str">
        <f>+TEXT(DATE($J$1,$N$1,I7),"aaa")</f>
        <v>水</v>
      </c>
      <c r="J6" s="146" t="str">
        <f t="shared" ref="J6:AL6" si="0">+TEXT(DATE($J$1,$N$1,J7),"aaa")</f>
        <v>木</v>
      </c>
      <c r="K6" s="146" t="str">
        <f t="shared" si="0"/>
        <v>金</v>
      </c>
      <c r="L6" s="146" t="str">
        <f t="shared" si="0"/>
        <v>土</v>
      </c>
      <c r="M6" s="146" t="str">
        <f t="shared" si="0"/>
        <v>日</v>
      </c>
      <c r="N6" s="146" t="str">
        <f t="shared" si="0"/>
        <v>月</v>
      </c>
      <c r="O6" s="146" t="str">
        <f t="shared" si="0"/>
        <v>火</v>
      </c>
      <c r="P6" s="146" t="str">
        <f t="shared" si="0"/>
        <v>水</v>
      </c>
      <c r="Q6" s="146" t="str">
        <f t="shared" si="0"/>
        <v>木</v>
      </c>
      <c r="R6" s="146" t="str">
        <f t="shared" si="0"/>
        <v>金</v>
      </c>
      <c r="S6" s="146" t="str">
        <f t="shared" si="0"/>
        <v>土</v>
      </c>
      <c r="T6" s="146" t="str">
        <f t="shared" si="0"/>
        <v>日</v>
      </c>
      <c r="U6" s="146" t="str">
        <f t="shared" si="0"/>
        <v>月</v>
      </c>
      <c r="V6" s="146" t="str">
        <f t="shared" si="0"/>
        <v>火</v>
      </c>
      <c r="W6" s="146" t="str">
        <f t="shared" si="0"/>
        <v>水</v>
      </c>
      <c r="X6" s="146" t="str">
        <f t="shared" si="0"/>
        <v>木</v>
      </c>
      <c r="Y6" s="146" t="str">
        <f t="shared" si="0"/>
        <v>金</v>
      </c>
      <c r="Z6" s="146" t="str">
        <f t="shared" si="0"/>
        <v>土</v>
      </c>
      <c r="AA6" s="146" t="str">
        <f t="shared" si="0"/>
        <v>日</v>
      </c>
      <c r="AB6" s="146" t="str">
        <f t="shared" si="0"/>
        <v>月</v>
      </c>
      <c r="AC6" s="146" t="str">
        <f t="shared" si="0"/>
        <v>火</v>
      </c>
      <c r="AD6" s="146" t="str">
        <f t="shared" si="0"/>
        <v>水</v>
      </c>
      <c r="AE6" s="146" t="str">
        <f t="shared" si="0"/>
        <v>木</v>
      </c>
      <c r="AF6" s="146" t="str">
        <f t="shared" si="0"/>
        <v>金</v>
      </c>
      <c r="AG6" s="146" t="str">
        <f t="shared" si="0"/>
        <v>土</v>
      </c>
      <c r="AH6" s="146" t="str">
        <f t="shared" si="0"/>
        <v>日</v>
      </c>
      <c r="AI6" s="146" t="str">
        <f t="shared" si="0"/>
        <v>月</v>
      </c>
      <c r="AJ6" s="146" t="str">
        <f t="shared" si="0"/>
        <v>火</v>
      </c>
      <c r="AK6" s="146" t="str">
        <f t="shared" si="0"/>
        <v>水</v>
      </c>
      <c r="AL6" s="146" t="str">
        <f t="shared" si="0"/>
        <v>木</v>
      </c>
      <c r="AM6" s="390" t="s">
        <v>2</v>
      </c>
      <c r="AN6" s="392" t="s">
        <v>11</v>
      </c>
      <c r="AO6" s="393"/>
      <c r="AP6" s="372" t="s">
        <v>164</v>
      </c>
      <c r="AQ6" s="372" t="s">
        <v>163</v>
      </c>
      <c r="AR6" s="374" t="s">
        <v>4</v>
      </c>
      <c r="AS6" s="152"/>
    </row>
    <row r="7" spans="1:46" s="3" customFormat="1" ht="24.75" customHeight="1">
      <c r="A7" s="385"/>
      <c r="B7" s="371"/>
      <c r="C7" s="371"/>
      <c r="D7" s="371"/>
      <c r="E7" s="371"/>
      <c r="F7" s="387"/>
      <c r="G7" s="382"/>
      <c r="H7" s="389"/>
      <c r="I7" s="23">
        <v>1</v>
      </c>
      <c r="J7" s="146">
        <v>2</v>
      </c>
      <c r="K7" s="146">
        <v>3</v>
      </c>
      <c r="L7" s="146">
        <v>4</v>
      </c>
      <c r="M7" s="146">
        <v>5</v>
      </c>
      <c r="N7" s="146">
        <v>6</v>
      </c>
      <c r="O7" s="146">
        <v>7</v>
      </c>
      <c r="P7" s="146">
        <v>8</v>
      </c>
      <c r="Q7" s="146">
        <v>9</v>
      </c>
      <c r="R7" s="146">
        <v>10</v>
      </c>
      <c r="S7" s="146">
        <v>11</v>
      </c>
      <c r="T7" s="146">
        <v>12</v>
      </c>
      <c r="U7" s="146">
        <v>13</v>
      </c>
      <c r="V7" s="146">
        <v>14</v>
      </c>
      <c r="W7" s="146">
        <v>15</v>
      </c>
      <c r="X7" s="146">
        <v>16</v>
      </c>
      <c r="Y7" s="146">
        <v>17</v>
      </c>
      <c r="Z7" s="146">
        <v>18</v>
      </c>
      <c r="AA7" s="146">
        <v>19</v>
      </c>
      <c r="AB7" s="146">
        <v>20</v>
      </c>
      <c r="AC7" s="146">
        <v>21</v>
      </c>
      <c r="AD7" s="146">
        <v>22</v>
      </c>
      <c r="AE7" s="146">
        <v>23</v>
      </c>
      <c r="AF7" s="146">
        <v>24</v>
      </c>
      <c r="AG7" s="146">
        <v>25</v>
      </c>
      <c r="AH7" s="146">
        <v>26</v>
      </c>
      <c r="AI7" s="146">
        <v>27</v>
      </c>
      <c r="AJ7" s="146">
        <v>28</v>
      </c>
      <c r="AK7" s="146">
        <v>29</v>
      </c>
      <c r="AL7" s="10">
        <v>30</v>
      </c>
      <c r="AM7" s="391"/>
      <c r="AN7" s="18" t="s">
        <v>12</v>
      </c>
      <c r="AO7" s="18" t="s">
        <v>13</v>
      </c>
      <c r="AP7" s="373"/>
      <c r="AQ7" s="373"/>
      <c r="AR7" s="375"/>
      <c r="AS7" s="153"/>
    </row>
    <row r="8" spans="1:46" s="3" customFormat="1" ht="33.75" customHeight="1">
      <c r="A8" s="172">
        <v>1</v>
      </c>
      <c r="B8" s="173"/>
      <c r="C8" s="174"/>
      <c r="D8" s="174"/>
      <c r="E8" s="174"/>
      <c r="F8" s="174"/>
      <c r="G8" s="212"/>
      <c r="H8" s="213"/>
      <c r="I8" s="217"/>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8"/>
      <c r="AL8" s="219"/>
      <c r="AM8" s="175">
        <f t="shared" ref="AM8:AM39" si="1">COUNTIF(I8:AL8,"〇")</f>
        <v>0</v>
      </c>
      <c r="AN8" s="176"/>
      <c r="AO8" s="189"/>
      <c r="AP8" s="220"/>
      <c r="AQ8" s="220"/>
      <c r="AR8" s="174"/>
    </row>
    <row r="9" spans="1:46" s="3" customFormat="1" ht="33.75" customHeight="1">
      <c r="A9" s="24">
        <v>2</v>
      </c>
      <c r="B9" s="164"/>
      <c r="C9" s="164"/>
      <c r="D9" s="164"/>
      <c r="E9" s="164"/>
      <c r="F9" s="164"/>
      <c r="G9" s="169"/>
      <c r="H9" s="214"/>
      <c r="I9" s="221"/>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222"/>
      <c r="AL9" s="223"/>
      <c r="AM9" s="165">
        <f t="shared" si="1"/>
        <v>0</v>
      </c>
      <c r="AN9" s="166"/>
      <c r="AO9" s="190"/>
      <c r="AP9" s="224"/>
      <c r="AQ9" s="224"/>
      <c r="AR9" s="164"/>
    </row>
    <row r="10" spans="1:46" s="3" customFormat="1" ht="33.75" customHeight="1">
      <c r="A10" s="24">
        <v>3</v>
      </c>
      <c r="B10" s="164"/>
      <c r="C10" s="164"/>
      <c r="D10" s="164"/>
      <c r="E10" s="164"/>
      <c r="F10" s="164"/>
      <c r="G10" s="169"/>
      <c r="H10" s="214"/>
      <c r="I10" s="221"/>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222"/>
      <c r="AL10" s="223"/>
      <c r="AM10" s="165">
        <f t="shared" si="1"/>
        <v>0</v>
      </c>
      <c r="AN10" s="166"/>
      <c r="AO10" s="190"/>
      <c r="AP10" s="224"/>
      <c r="AQ10" s="224"/>
      <c r="AR10" s="164"/>
    </row>
    <row r="11" spans="1:46" ht="33.75" customHeight="1">
      <c r="A11" s="24">
        <v>4</v>
      </c>
      <c r="B11" s="164"/>
      <c r="C11" s="164"/>
      <c r="D11" s="164"/>
      <c r="E11" s="164"/>
      <c r="F11" s="164"/>
      <c r="G11" s="169"/>
      <c r="H11" s="214"/>
      <c r="I11" s="221"/>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222"/>
      <c r="AL11" s="223"/>
      <c r="AM11" s="165">
        <f t="shared" si="1"/>
        <v>0</v>
      </c>
      <c r="AN11" s="166"/>
      <c r="AO11" s="190"/>
      <c r="AP11" s="224"/>
      <c r="AQ11" s="224"/>
      <c r="AR11" s="164"/>
      <c r="AS11" s="180"/>
    </row>
    <row r="12" spans="1:46" ht="33.75" customHeight="1">
      <c r="A12" s="24">
        <v>5</v>
      </c>
      <c r="B12" s="164"/>
      <c r="C12" s="164"/>
      <c r="D12" s="164"/>
      <c r="E12" s="164"/>
      <c r="F12" s="164"/>
      <c r="G12" s="169"/>
      <c r="H12" s="214"/>
      <c r="I12" s="221"/>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222"/>
      <c r="AL12" s="223"/>
      <c r="AM12" s="165">
        <f t="shared" si="1"/>
        <v>0</v>
      </c>
      <c r="AN12" s="166"/>
      <c r="AO12" s="190"/>
      <c r="AP12" s="224"/>
      <c r="AQ12" s="224"/>
      <c r="AR12" s="164"/>
      <c r="AS12" s="180"/>
    </row>
    <row r="13" spans="1:46" ht="33.75" customHeight="1">
      <c r="A13" s="24">
        <v>6</v>
      </c>
      <c r="B13" s="164"/>
      <c r="C13" s="164"/>
      <c r="D13" s="164"/>
      <c r="E13" s="164"/>
      <c r="F13" s="164"/>
      <c r="G13" s="169"/>
      <c r="H13" s="214"/>
      <c r="I13" s="221"/>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222"/>
      <c r="AL13" s="223"/>
      <c r="AM13" s="165">
        <f t="shared" si="1"/>
        <v>0</v>
      </c>
      <c r="AN13" s="166"/>
      <c r="AO13" s="190"/>
      <c r="AP13" s="224"/>
      <c r="AQ13" s="224"/>
      <c r="AR13" s="164"/>
      <c r="AS13" s="180"/>
    </row>
    <row r="14" spans="1:46" ht="33.75" customHeight="1">
      <c r="A14" s="24">
        <v>7</v>
      </c>
      <c r="B14" s="164"/>
      <c r="C14" s="164"/>
      <c r="D14" s="164"/>
      <c r="E14" s="164"/>
      <c r="F14" s="164"/>
      <c r="G14" s="169"/>
      <c r="H14" s="214"/>
      <c r="I14" s="221"/>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222"/>
      <c r="AL14" s="223"/>
      <c r="AM14" s="165">
        <f t="shared" si="1"/>
        <v>0</v>
      </c>
      <c r="AN14" s="166"/>
      <c r="AO14" s="190"/>
      <c r="AP14" s="224"/>
      <c r="AQ14" s="224"/>
      <c r="AR14" s="164"/>
      <c r="AS14" s="180"/>
    </row>
    <row r="15" spans="1:46" ht="33.75" customHeight="1">
      <c r="A15" s="24">
        <v>8</v>
      </c>
      <c r="B15" s="164"/>
      <c r="C15" s="164"/>
      <c r="D15" s="164"/>
      <c r="E15" s="164"/>
      <c r="F15" s="164"/>
      <c r="G15" s="169"/>
      <c r="H15" s="214"/>
      <c r="I15" s="221"/>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222"/>
      <c r="AL15" s="223"/>
      <c r="AM15" s="165">
        <f t="shared" si="1"/>
        <v>0</v>
      </c>
      <c r="AN15" s="166"/>
      <c r="AO15" s="190"/>
      <c r="AP15" s="224"/>
      <c r="AQ15" s="224"/>
      <c r="AR15" s="164"/>
      <c r="AS15" s="180"/>
    </row>
    <row r="16" spans="1:46" ht="33.75" customHeight="1">
      <c r="A16" s="24">
        <v>9</v>
      </c>
      <c r="B16" s="164"/>
      <c r="C16" s="164"/>
      <c r="D16" s="164"/>
      <c r="E16" s="164"/>
      <c r="F16" s="164"/>
      <c r="G16" s="169"/>
      <c r="H16" s="214"/>
      <c r="I16" s="221"/>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222"/>
      <c r="AL16" s="223"/>
      <c r="AM16" s="165">
        <f t="shared" si="1"/>
        <v>0</v>
      </c>
      <c r="AN16" s="166"/>
      <c r="AO16" s="190"/>
      <c r="AP16" s="224"/>
      <c r="AQ16" s="224"/>
      <c r="AR16" s="164"/>
      <c r="AS16" s="180"/>
    </row>
    <row r="17" spans="1:45" ht="33.75" customHeight="1">
      <c r="A17" s="24">
        <v>10</v>
      </c>
      <c r="B17" s="164"/>
      <c r="C17" s="164"/>
      <c r="D17" s="164"/>
      <c r="E17" s="164"/>
      <c r="F17" s="164"/>
      <c r="G17" s="169"/>
      <c r="H17" s="214"/>
      <c r="I17" s="221"/>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222"/>
      <c r="AL17" s="223"/>
      <c r="AM17" s="165">
        <f t="shared" si="1"/>
        <v>0</v>
      </c>
      <c r="AN17" s="166"/>
      <c r="AO17" s="190"/>
      <c r="AP17" s="224"/>
      <c r="AQ17" s="224"/>
      <c r="AR17" s="164"/>
      <c r="AS17" s="180"/>
    </row>
    <row r="18" spans="1:45" ht="30" customHeight="1">
      <c r="A18" s="24">
        <v>11</v>
      </c>
      <c r="B18" s="164"/>
      <c r="C18" s="164"/>
      <c r="D18" s="164"/>
      <c r="E18" s="164"/>
      <c r="F18" s="164"/>
      <c r="G18" s="169"/>
      <c r="H18" s="214"/>
      <c r="I18" s="221"/>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222"/>
      <c r="AL18" s="223"/>
      <c r="AM18" s="165">
        <f t="shared" si="1"/>
        <v>0</v>
      </c>
      <c r="AN18" s="166"/>
      <c r="AO18" s="190"/>
      <c r="AP18" s="224"/>
      <c r="AQ18" s="224"/>
      <c r="AR18" s="164"/>
      <c r="AS18" s="180"/>
    </row>
    <row r="19" spans="1:45" ht="30" customHeight="1">
      <c r="A19" s="24">
        <v>12</v>
      </c>
      <c r="B19" s="164"/>
      <c r="C19" s="164"/>
      <c r="D19" s="164"/>
      <c r="E19" s="164"/>
      <c r="F19" s="164"/>
      <c r="G19" s="169"/>
      <c r="H19" s="214"/>
      <c r="I19" s="221"/>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222"/>
      <c r="AL19" s="223"/>
      <c r="AM19" s="165">
        <f t="shared" si="1"/>
        <v>0</v>
      </c>
      <c r="AN19" s="166"/>
      <c r="AO19" s="190"/>
      <c r="AP19" s="224"/>
      <c r="AQ19" s="224"/>
      <c r="AR19" s="164"/>
      <c r="AS19" s="180"/>
    </row>
    <row r="20" spans="1:45" ht="33.75" customHeight="1">
      <c r="A20" s="24">
        <v>13</v>
      </c>
      <c r="B20" s="164"/>
      <c r="C20" s="164"/>
      <c r="D20" s="164"/>
      <c r="E20" s="164"/>
      <c r="F20" s="164"/>
      <c r="G20" s="169"/>
      <c r="H20" s="214"/>
      <c r="I20" s="221"/>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222"/>
      <c r="AL20" s="223"/>
      <c r="AM20" s="165">
        <f t="shared" si="1"/>
        <v>0</v>
      </c>
      <c r="AN20" s="166"/>
      <c r="AO20" s="190"/>
      <c r="AP20" s="224"/>
      <c r="AQ20" s="224"/>
      <c r="AR20" s="164"/>
      <c r="AS20" s="180"/>
    </row>
    <row r="21" spans="1:45" ht="33.75" customHeight="1">
      <c r="A21" s="24">
        <v>14</v>
      </c>
      <c r="B21" s="164"/>
      <c r="C21" s="164"/>
      <c r="D21" s="164"/>
      <c r="E21" s="164"/>
      <c r="F21" s="164"/>
      <c r="G21" s="169"/>
      <c r="H21" s="214"/>
      <c r="I21" s="221"/>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222"/>
      <c r="AL21" s="223"/>
      <c r="AM21" s="165">
        <f t="shared" si="1"/>
        <v>0</v>
      </c>
      <c r="AN21" s="166"/>
      <c r="AO21" s="190"/>
      <c r="AP21" s="224"/>
      <c r="AQ21" s="224"/>
      <c r="AR21" s="164"/>
      <c r="AS21" s="180"/>
    </row>
    <row r="22" spans="1:45" ht="33.75" customHeight="1">
      <c r="A22" s="24">
        <v>15</v>
      </c>
      <c r="B22" s="164"/>
      <c r="C22" s="164"/>
      <c r="D22" s="164"/>
      <c r="E22" s="164"/>
      <c r="F22" s="164"/>
      <c r="G22" s="169"/>
      <c r="H22" s="214"/>
      <c r="I22" s="221"/>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222"/>
      <c r="AL22" s="223"/>
      <c r="AM22" s="165">
        <f t="shared" si="1"/>
        <v>0</v>
      </c>
      <c r="AN22" s="166"/>
      <c r="AO22" s="190"/>
      <c r="AP22" s="224"/>
      <c r="AQ22" s="224"/>
      <c r="AR22" s="164"/>
      <c r="AS22" s="180"/>
    </row>
    <row r="23" spans="1:45" ht="33.75" customHeight="1">
      <c r="A23" s="24">
        <v>16</v>
      </c>
      <c r="B23" s="164"/>
      <c r="C23" s="164"/>
      <c r="D23" s="164"/>
      <c r="E23" s="164"/>
      <c r="F23" s="164"/>
      <c r="G23" s="169"/>
      <c r="H23" s="214"/>
      <c r="I23" s="221"/>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222"/>
      <c r="AL23" s="223"/>
      <c r="AM23" s="165">
        <f t="shared" si="1"/>
        <v>0</v>
      </c>
      <c r="AN23" s="166"/>
      <c r="AO23" s="190"/>
      <c r="AP23" s="224"/>
      <c r="AQ23" s="224"/>
      <c r="AR23" s="164"/>
      <c r="AS23" s="180"/>
    </row>
    <row r="24" spans="1:45" ht="33.75" customHeight="1">
      <c r="A24" s="24">
        <v>17</v>
      </c>
      <c r="B24" s="164"/>
      <c r="C24" s="164"/>
      <c r="D24" s="164"/>
      <c r="E24" s="164"/>
      <c r="F24" s="164"/>
      <c r="G24" s="169"/>
      <c r="H24" s="214"/>
      <c r="I24" s="221"/>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222"/>
      <c r="AL24" s="223"/>
      <c r="AM24" s="165">
        <f t="shared" si="1"/>
        <v>0</v>
      </c>
      <c r="AN24" s="166"/>
      <c r="AO24" s="190"/>
      <c r="AP24" s="224"/>
      <c r="AQ24" s="224"/>
      <c r="AR24" s="164"/>
      <c r="AS24" s="180"/>
    </row>
    <row r="25" spans="1:45" ht="33.75" customHeight="1">
      <c r="A25" s="24">
        <v>18</v>
      </c>
      <c r="B25" s="168"/>
      <c r="C25" s="168"/>
      <c r="D25" s="164"/>
      <c r="E25" s="164"/>
      <c r="F25" s="164"/>
      <c r="G25" s="169"/>
      <c r="H25" s="214"/>
      <c r="I25" s="221"/>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222"/>
      <c r="AL25" s="223"/>
      <c r="AM25" s="165">
        <f t="shared" si="1"/>
        <v>0</v>
      </c>
      <c r="AN25" s="166"/>
      <c r="AO25" s="190"/>
      <c r="AP25" s="224"/>
      <c r="AQ25" s="224"/>
      <c r="AR25" s="164"/>
      <c r="AS25" s="180"/>
    </row>
    <row r="26" spans="1:45" ht="33.75" customHeight="1">
      <c r="A26" s="24">
        <v>19</v>
      </c>
      <c r="B26" s="164"/>
      <c r="C26" s="168"/>
      <c r="D26" s="164"/>
      <c r="E26" s="164"/>
      <c r="F26" s="164"/>
      <c r="G26" s="169"/>
      <c r="H26" s="214"/>
      <c r="I26" s="221"/>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222"/>
      <c r="AL26" s="223"/>
      <c r="AM26" s="165">
        <f t="shared" si="1"/>
        <v>0</v>
      </c>
      <c r="AN26" s="166"/>
      <c r="AO26" s="190"/>
      <c r="AP26" s="224"/>
      <c r="AQ26" s="224"/>
      <c r="AR26" s="164"/>
      <c r="AS26" s="180"/>
    </row>
    <row r="27" spans="1:45" ht="33.75" customHeight="1">
      <c r="A27" s="24">
        <v>20</v>
      </c>
      <c r="B27" s="164"/>
      <c r="C27" s="164"/>
      <c r="D27" s="164"/>
      <c r="E27" s="164"/>
      <c r="F27" s="164"/>
      <c r="G27" s="169"/>
      <c r="H27" s="214"/>
      <c r="I27" s="221"/>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222"/>
      <c r="AL27" s="223"/>
      <c r="AM27" s="165">
        <f t="shared" si="1"/>
        <v>0</v>
      </c>
      <c r="AN27" s="166"/>
      <c r="AO27" s="190"/>
      <c r="AP27" s="224"/>
      <c r="AQ27" s="224"/>
      <c r="AR27" s="164"/>
      <c r="AS27" s="180"/>
    </row>
    <row r="28" spans="1:45" ht="30" customHeight="1">
      <c r="A28" s="24">
        <v>21</v>
      </c>
      <c r="B28" s="164"/>
      <c r="C28" s="164"/>
      <c r="D28" s="164"/>
      <c r="E28" s="164"/>
      <c r="F28" s="164"/>
      <c r="G28" s="169"/>
      <c r="H28" s="214"/>
      <c r="I28" s="221"/>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222"/>
      <c r="AL28" s="223"/>
      <c r="AM28" s="165">
        <f t="shared" si="1"/>
        <v>0</v>
      </c>
      <c r="AN28" s="166"/>
      <c r="AO28" s="190"/>
      <c r="AP28" s="224"/>
      <c r="AQ28" s="224"/>
      <c r="AR28" s="164"/>
      <c r="AS28" s="180"/>
    </row>
    <row r="29" spans="1:45" ht="30" customHeight="1">
      <c r="A29" s="24">
        <v>22</v>
      </c>
      <c r="B29" s="164"/>
      <c r="C29" s="164"/>
      <c r="D29" s="164"/>
      <c r="E29" s="164"/>
      <c r="F29" s="164"/>
      <c r="G29" s="169"/>
      <c r="H29" s="214"/>
      <c r="I29" s="221"/>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222"/>
      <c r="AL29" s="223"/>
      <c r="AM29" s="165">
        <f t="shared" si="1"/>
        <v>0</v>
      </c>
      <c r="AN29" s="166"/>
      <c r="AO29" s="190"/>
      <c r="AP29" s="224"/>
      <c r="AQ29" s="224"/>
      <c r="AR29" s="164"/>
      <c r="AS29" s="180"/>
    </row>
    <row r="30" spans="1:45" ht="30" customHeight="1">
      <c r="A30" s="24">
        <v>23</v>
      </c>
      <c r="B30" s="164"/>
      <c r="C30" s="164"/>
      <c r="D30" s="169"/>
      <c r="E30" s="169"/>
      <c r="F30" s="169"/>
      <c r="G30" s="169"/>
      <c r="H30" s="214"/>
      <c r="I30" s="221"/>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222"/>
      <c r="AL30" s="223"/>
      <c r="AM30" s="165">
        <f t="shared" si="1"/>
        <v>0</v>
      </c>
      <c r="AN30" s="166"/>
      <c r="AO30" s="190"/>
      <c r="AP30" s="224"/>
      <c r="AQ30" s="224"/>
      <c r="AR30" s="164"/>
      <c r="AS30" s="180"/>
    </row>
    <row r="31" spans="1:45" ht="30" customHeight="1">
      <c r="A31" s="24">
        <v>24</v>
      </c>
      <c r="B31" s="164"/>
      <c r="C31" s="164"/>
      <c r="D31" s="169"/>
      <c r="E31" s="169"/>
      <c r="F31" s="169"/>
      <c r="G31" s="169"/>
      <c r="H31" s="214"/>
      <c r="I31" s="221"/>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222"/>
      <c r="AL31" s="223"/>
      <c r="AM31" s="165">
        <f t="shared" si="1"/>
        <v>0</v>
      </c>
      <c r="AN31" s="166"/>
      <c r="AO31" s="190"/>
      <c r="AP31" s="224"/>
      <c r="AQ31" s="224"/>
      <c r="AR31" s="164"/>
      <c r="AS31" s="180"/>
    </row>
    <row r="32" spans="1:45" ht="30" customHeight="1">
      <c r="A32" s="24">
        <v>25</v>
      </c>
      <c r="B32" s="164"/>
      <c r="C32" s="164"/>
      <c r="D32" s="169"/>
      <c r="E32" s="169"/>
      <c r="F32" s="169"/>
      <c r="G32" s="169"/>
      <c r="H32" s="214"/>
      <c r="I32" s="221"/>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222"/>
      <c r="AL32" s="223"/>
      <c r="AM32" s="165">
        <f t="shared" si="1"/>
        <v>0</v>
      </c>
      <c r="AN32" s="166"/>
      <c r="AO32" s="190"/>
      <c r="AP32" s="224"/>
      <c r="AQ32" s="224"/>
      <c r="AR32" s="164"/>
      <c r="AS32" s="180"/>
    </row>
    <row r="33" spans="1:45" ht="30" customHeight="1">
      <c r="A33" s="24">
        <v>26</v>
      </c>
      <c r="B33" s="164"/>
      <c r="C33" s="164"/>
      <c r="D33" s="169"/>
      <c r="E33" s="169"/>
      <c r="F33" s="169"/>
      <c r="G33" s="169"/>
      <c r="H33" s="214"/>
      <c r="I33" s="221"/>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222"/>
      <c r="AL33" s="223"/>
      <c r="AM33" s="165">
        <f t="shared" si="1"/>
        <v>0</v>
      </c>
      <c r="AN33" s="166"/>
      <c r="AO33" s="190"/>
      <c r="AP33" s="224"/>
      <c r="AQ33" s="224"/>
      <c r="AR33" s="164"/>
      <c r="AS33" s="180"/>
    </row>
    <row r="34" spans="1:45" ht="30" customHeight="1">
      <c r="A34" s="24">
        <v>27</v>
      </c>
      <c r="B34" s="164"/>
      <c r="C34" s="164"/>
      <c r="D34" s="169"/>
      <c r="E34" s="169"/>
      <c r="F34" s="169"/>
      <c r="G34" s="169"/>
      <c r="H34" s="214"/>
      <c r="I34" s="221"/>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222"/>
      <c r="AL34" s="223"/>
      <c r="AM34" s="165">
        <f t="shared" si="1"/>
        <v>0</v>
      </c>
      <c r="AN34" s="166"/>
      <c r="AO34" s="190"/>
      <c r="AP34" s="224"/>
      <c r="AQ34" s="224"/>
      <c r="AR34" s="164"/>
      <c r="AS34" s="180"/>
    </row>
    <row r="35" spans="1:45" ht="30" customHeight="1">
      <c r="A35" s="24">
        <v>28</v>
      </c>
      <c r="B35" s="164"/>
      <c r="C35" s="164"/>
      <c r="D35" s="169"/>
      <c r="E35" s="169"/>
      <c r="F35" s="169"/>
      <c r="G35" s="169"/>
      <c r="H35" s="214"/>
      <c r="I35" s="221"/>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222"/>
      <c r="AL35" s="223"/>
      <c r="AM35" s="165">
        <f t="shared" si="1"/>
        <v>0</v>
      </c>
      <c r="AN35" s="166"/>
      <c r="AO35" s="190"/>
      <c r="AP35" s="224"/>
      <c r="AQ35" s="224"/>
      <c r="AR35" s="164"/>
      <c r="AS35" s="180"/>
    </row>
    <row r="36" spans="1:45" ht="30" customHeight="1">
      <c r="A36" s="24">
        <v>29</v>
      </c>
      <c r="B36" s="164"/>
      <c r="C36" s="164"/>
      <c r="D36" s="169"/>
      <c r="E36" s="169"/>
      <c r="F36" s="169"/>
      <c r="G36" s="169"/>
      <c r="H36" s="214"/>
      <c r="I36" s="221"/>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222"/>
      <c r="AL36" s="223"/>
      <c r="AM36" s="165">
        <f t="shared" si="1"/>
        <v>0</v>
      </c>
      <c r="AN36" s="166"/>
      <c r="AO36" s="190"/>
      <c r="AP36" s="224"/>
      <c r="AQ36" s="224"/>
      <c r="AR36" s="164"/>
      <c r="AS36" s="180"/>
    </row>
    <row r="37" spans="1:45" ht="30" customHeight="1">
      <c r="A37" s="24">
        <v>30</v>
      </c>
      <c r="B37" s="164"/>
      <c r="C37" s="164"/>
      <c r="D37" s="169"/>
      <c r="E37" s="169"/>
      <c r="F37" s="169"/>
      <c r="G37" s="169"/>
      <c r="H37" s="214"/>
      <c r="I37" s="221"/>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222"/>
      <c r="AL37" s="223"/>
      <c r="AM37" s="165">
        <f t="shared" si="1"/>
        <v>0</v>
      </c>
      <c r="AN37" s="166"/>
      <c r="AO37" s="190"/>
      <c r="AP37" s="224"/>
      <c r="AQ37" s="224"/>
      <c r="AR37" s="164"/>
      <c r="AS37" s="180"/>
    </row>
    <row r="38" spans="1:45" ht="30" customHeight="1">
      <c r="A38" s="24">
        <v>31</v>
      </c>
      <c r="B38" s="164"/>
      <c r="C38" s="164"/>
      <c r="D38" s="169"/>
      <c r="E38" s="169"/>
      <c r="F38" s="169"/>
      <c r="G38" s="169"/>
      <c r="H38" s="214"/>
      <c r="I38" s="221"/>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222"/>
      <c r="AL38" s="223"/>
      <c r="AM38" s="165">
        <f t="shared" si="1"/>
        <v>0</v>
      </c>
      <c r="AN38" s="166"/>
      <c r="AO38" s="190"/>
      <c r="AP38" s="224"/>
      <c r="AQ38" s="224"/>
      <c r="AR38" s="164"/>
      <c r="AS38" s="180"/>
    </row>
    <row r="39" spans="1:45" ht="30" customHeight="1">
      <c r="A39" s="24">
        <v>32</v>
      </c>
      <c r="B39" s="164"/>
      <c r="C39" s="164"/>
      <c r="D39" s="169"/>
      <c r="E39" s="169"/>
      <c r="F39" s="169"/>
      <c r="G39" s="169"/>
      <c r="H39" s="214"/>
      <c r="I39" s="221"/>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222"/>
      <c r="AL39" s="223"/>
      <c r="AM39" s="165">
        <f t="shared" si="1"/>
        <v>0</v>
      </c>
      <c r="AN39" s="166"/>
      <c r="AO39" s="190"/>
      <c r="AP39" s="224"/>
      <c r="AQ39" s="224"/>
      <c r="AR39" s="164"/>
      <c r="AS39" s="180"/>
    </row>
    <row r="40" spans="1:45" ht="30" customHeight="1">
      <c r="A40" s="24">
        <v>33</v>
      </c>
      <c r="B40" s="164"/>
      <c r="C40" s="164"/>
      <c r="D40" s="169"/>
      <c r="E40" s="169"/>
      <c r="F40" s="169"/>
      <c r="G40" s="169"/>
      <c r="H40" s="214"/>
      <c r="I40" s="221"/>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222"/>
      <c r="AL40" s="223"/>
      <c r="AM40" s="165">
        <f t="shared" ref="AM40:AM67" si="2">COUNTIF(I40:AL40,"〇")</f>
        <v>0</v>
      </c>
      <c r="AN40" s="166"/>
      <c r="AO40" s="190"/>
      <c r="AP40" s="224"/>
      <c r="AQ40" s="224"/>
      <c r="AR40" s="164"/>
      <c r="AS40" s="180"/>
    </row>
    <row r="41" spans="1:45" ht="30" customHeight="1">
      <c r="A41" s="24">
        <v>34</v>
      </c>
      <c r="B41" s="164"/>
      <c r="C41" s="164"/>
      <c r="D41" s="169"/>
      <c r="E41" s="169"/>
      <c r="F41" s="169"/>
      <c r="G41" s="169"/>
      <c r="H41" s="214"/>
      <c r="I41" s="221"/>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222"/>
      <c r="AL41" s="223"/>
      <c r="AM41" s="165">
        <f t="shared" si="2"/>
        <v>0</v>
      </c>
      <c r="AN41" s="166"/>
      <c r="AO41" s="190"/>
      <c r="AP41" s="224"/>
      <c r="AQ41" s="224"/>
      <c r="AR41" s="164"/>
      <c r="AS41" s="180"/>
    </row>
    <row r="42" spans="1:45" ht="30" customHeight="1">
      <c r="A42" s="24">
        <v>35</v>
      </c>
      <c r="B42" s="164"/>
      <c r="C42" s="164"/>
      <c r="D42" s="169"/>
      <c r="E42" s="169"/>
      <c r="F42" s="169"/>
      <c r="G42" s="169"/>
      <c r="H42" s="214"/>
      <c r="I42" s="221"/>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222"/>
      <c r="AL42" s="223"/>
      <c r="AM42" s="165">
        <f t="shared" si="2"/>
        <v>0</v>
      </c>
      <c r="AN42" s="166"/>
      <c r="AO42" s="190"/>
      <c r="AP42" s="224"/>
      <c r="AQ42" s="224"/>
      <c r="AR42" s="164"/>
      <c r="AS42" s="180"/>
    </row>
    <row r="43" spans="1:45" ht="30" customHeight="1">
      <c r="A43" s="24">
        <v>36</v>
      </c>
      <c r="B43" s="164"/>
      <c r="C43" s="164"/>
      <c r="D43" s="169"/>
      <c r="E43" s="169"/>
      <c r="F43" s="169"/>
      <c r="G43" s="169"/>
      <c r="H43" s="214"/>
      <c r="I43" s="221"/>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222"/>
      <c r="AL43" s="223"/>
      <c r="AM43" s="165">
        <f t="shared" si="2"/>
        <v>0</v>
      </c>
      <c r="AN43" s="166"/>
      <c r="AO43" s="190"/>
      <c r="AP43" s="224"/>
      <c r="AQ43" s="224"/>
      <c r="AR43" s="164"/>
      <c r="AS43" s="180"/>
    </row>
    <row r="44" spans="1:45" ht="30" customHeight="1">
      <c r="A44" s="24">
        <v>37</v>
      </c>
      <c r="B44" s="164"/>
      <c r="C44" s="164"/>
      <c r="D44" s="169"/>
      <c r="E44" s="169"/>
      <c r="F44" s="169"/>
      <c r="G44" s="169"/>
      <c r="H44" s="214"/>
      <c r="I44" s="221"/>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222"/>
      <c r="AL44" s="223"/>
      <c r="AM44" s="165">
        <f t="shared" si="2"/>
        <v>0</v>
      </c>
      <c r="AN44" s="166"/>
      <c r="AO44" s="190"/>
      <c r="AP44" s="224"/>
      <c r="AQ44" s="224"/>
      <c r="AR44" s="164"/>
      <c r="AS44" s="180"/>
    </row>
    <row r="45" spans="1:45" ht="30" customHeight="1">
      <c r="A45" s="24">
        <v>38</v>
      </c>
      <c r="B45" s="164"/>
      <c r="C45" s="164"/>
      <c r="D45" s="169"/>
      <c r="E45" s="169"/>
      <c r="F45" s="169"/>
      <c r="G45" s="169"/>
      <c r="H45" s="214"/>
      <c r="I45" s="221"/>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222"/>
      <c r="AL45" s="223"/>
      <c r="AM45" s="165">
        <f t="shared" si="2"/>
        <v>0</v>
      </c>
      <c r="AN45" s="166"/>
      <c r="AO45" s="190"/>
      <c r="AP45" s="224"/>
      <c r="AQ45" s="224"/>
      <c r="AR45" s="164"/>
      <c r="AS45" s="180"/>
    </row>
    <row r="46" spans="1:45" ht="30" customHeight="1">
      <c r="A46" s="24">
        <v>39</v>
      </c>
      <c r="B46" s="164"/>
      <c r="C46" s="164"/>
      <c r="D46" s="164"/>
      <c r="E46" s="164"/>
      <c r="F46" s="164"/>
      <c r="G46" s="169"/>
      <c r="H46" s="214"/>
      <c r="I46" s="221"/>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222"/>
      <c r="AL46" s="223"/>
      <c r="AM46" s="165">
        <f t="shared" si="2"/>
        <v>0</v>
      </c>
      <c r="AN46" s="166"/>
      <c r="AO46" s="190"/>
      <c r="AP46" s="224"/>
      <c r="AQ46" s="224"/>
      <c r="AR46" s="164"/>
      <c r="AS46" s="180"/>
    </row>
    <row r="47" spans="1:45" ht="30" customHeight="1">
      <c r="A47" s="24">
        <v>40</v>
      </c>
      <c r="B47" s="164"/>
      <c r="C47" s="164"/>
      <c r="D47" s="164"/>
      <c r="E47" s="164"/>
      <c r="F47" s="164"/>
      <c r="G47" s="169"/>
      <c r="H47" s="214"/>
      <c r="I47" s="221"/>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222"/>
      <c r="AL47" s="223"/>
      <c r="AM47" s="165">
        <f t="shared" si="2"/>
        <v>0</v>
      </c>
      <c r="AN47" s="166"/>
      <c r="AO47" s="190"/>
      <c r="AP47" s="224"/>
      <c r="AQ47" s="224"/>
      <c r="AR47" s="164"/>
      <c r="AS47" s="180"/>
    </row>
    <row r="48" spans="1:45" ht="30" customHeight="1">
      <c r="A48" s="24">
        <v>41</v>
      </c>
      <c r="B48" s="164"/>
      <c r="C48" s="164"/>
      <c r="D48" s="164"/>
      <c r="E48" s="164"/>
      <c r="F48" s="164"/>
      <c r="G48" s="169"/>
      <c r="H48" s="214"/>
      <c r="I48" s="221"/>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222"/>
      <c r="AL48" s="223"/>
      <c r="AM48" s="165">
        <f t="shared" si="2"/>
        <v>0</v>
      </c>
      <c r="AN48" s="166"/>
      <c r="AO48" s="190"/>
      <c r="AP48" s="224"/>
      <c r="AQ48" s="224"/>
      <c r="AR48" s="164"/>
      <c r="AS48" s="180"/>
    </row>
    <row r="49" spans="1:45" ht="30" customHeight="1">
      <c r="A49" s="24">
        <v>42</v>
      </c>
      <c r="B49" s="164"/>
      <c r="C49" s="164"/>
      <c r="D49" s="169"/>
      <c r="E49" s="169"/>
      <c r="F49" s="169"/>
      <c r="G49" s="169"/>
      <c r="H49" s="214"/>
      <c r="I49" s="221"/>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222"/>
      <c r="AL49" s="223"/>
      <c r="AM49" s="165">
        <f t="shared" si="2"/>
        <v>0</v>
      </c>
      <c r="AN49" s="166"/>
      <c r="AO49" s="190"/>
      <c r="AP49" s="224"/>
      <c r="AQ49" s="224"/>
      <c r="AR49" s="164"/>
      <c r="AS49" s="180"/>
    </row>
    <row r="50" spans="1:45" ht="30" customHeight="1">
      <c r="A50" s="24">
        <v>43</v>
      </c>
      <c r="B50" s="169"/>
      <c r="C50" s="226"/>
      <c r="D50" s="169"/>
      <c r="E50" s="169"/>
      <c r="F50" s="169"/>
      <c r="G50" s="169"/>
      <c r="H50" s="214"/>
      <c r="I50" s="221"/>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222"/>
      <c r="AL50" s="223"/>
      <c r="AM50" s="165">
        <f t="shared" si="2"/>
        <v>0</v>
      </c>
      <c r="AN50" s="166"/>
      <c r="AO50" s="190"/>
      <c r="AP50" s="224"/>
      <c r="AQ50" s="224"/>
      <c r="AR50" s="164"/>
      <c r="AS50" s="180"/>
    </row>
    <row r="51" spans="1:45" ht="30" customHeight="1">
      <c r="A51" s="24">
        <v>44</v>
      </c>
      <c r="B51" s="169"/>
      <c r="C51" s="226"/>
      <c r="D51" s="169"/>
      <c r="E51" s="169"/>
      <c r="F51" s="169"/>
      <c r="G51" s="169"/>
      <c r="H51" s="214"/>
      <c r="I51" s="221"/>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222"/>
      <c r="AL51" s="223"/>
      <c r="AM51" s="165">
        <f t="shared" si="2"/>
        <v>0</v>
      </c>
      <c r="AN51" s="166"/>
      <c r="AO51" s="190"/>
      <c r="AP51" s="224"/>
      <c r="AQ51" s="224"/>
      <c r="AR51" s="164"/>
      <c r="AS51" s="180"/>
    </row>
    <row r="52" spans="1:45" ht="30" customHeight="1">
      <c r="A52" s="24">
        <v>45</v>
      </c>
      <c r="B52" s="169"/>
      <c r="C52" s="226"/>
      <c r="D52" s="169"/>
      <c r="E52" s="169"/>
      <c r="F52" s="169"/>
      <c r="G52" s="169"/>
      <c r="H52" s="214"/>
      <c r="I52" s="221"/>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222"/>
      <c r="AL52" s="223"/>
      <c r="AM52" s="165">
        <f t="shared" si="2"/>
        <v>0</v>
      </c>
      <c r="AN52" s="166"/>
      <c r="AO52" s="190"/>
      <c r="AP52" s="224"/>
      <c r="AQ52" s="224"/>
      <c r="AR52" s="164"/>
      <c r="AS52" s="180"/>
    </row>
    <row r="53" spans="1:45" ht="30" customHeight="1">
      <c r="A53" s="24">
        <v>46</v>
      </c>
      <c r="B53" s="169"/>
      <c r="C53" s="226"/>
      <c r="D53" s="169"/>
      <c r="E53" s="169"/>
      <c r="F53" s="169"/>
      <c r="G53" s="169"/>
      <c r="H53" s="214"/>
      <c r="I53" s="221"/>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222"/>
      <c r="AL53" s="223"/>
      <c r="AM53" s="165">
        <f t="shared" si="2"/>
        <v>0</v>
      </c>
      <c r="AN53" s="166"/>
      <c r="AO53" s="190"/>
      <c r="AP53" s="224"/>
      <c r="AQ53" s="224"/>
      <c r="AR53" s="164"/>
      <c r="AS53" s="180"/>
    </row>
    <row r="54" spans="1:45" ht="30" customHeight="1">
      <c r="A54" s="24">
        <v>47</v>
      </c>
      <c r="B54" s="169"/>
      <c r="C54" s="226"/>
      <c r="D54" s="169"/>
      <c r="E54" s="169"/>
      <c r="F54" s="169"/>
      <c r="G54" s="169"/>
      <c r="H54" s="214"/>
      <c r="I54" s="221"/>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222"/>
      <c r="AL54" s="223"/>
      <c r="AM54" s="165">
        <f t="shared" si="2"/>
        <v>0</v>
      </c>
      <c r="AN54" s="166"/>
      <c r="AO54" s="190"/>
      <c r="AP54" s="224"/>
      <c r="AQ54" s="224"/>
      <c r="AR54" s="164"/>
      <c r="AS54" s="180"/>
    </row>
    <row r="55" spans="1:45" ht="30" customHeight="1">
      <c r="A55" s="24">
        <v>48</v>
      </c>
      <c r="B55" s="169"/>
      <c r="C55" s="226"/>
      <c r="D55" s="169"/>
      <c r="E55" s="169"/>
      <c r="F55" s="169"/>
      <c r="G55" s="169"/>
      <c r="H55" s="214"/>
      <c r="I55" s="221"/>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222"/>
      <c r="AL55" s="223"/>
      <c r="AM55" s="165">
        <f t="shared" si="2"/>
        <v>0</v>
      </c>
      <c r="AN55" s="166"/>
      <c r="AO55" s="190"/>
      <c r="AP55" s="224"/>
      <c r="AQ55" s="224"/>
      <c r="AR55" s="164"/>
      <c r="AS55" s="180"/>
    </row>
    <row r="56" spans="1:45" ht="30" customHeight="1">
      <c r="A56" s="24">
        <v>49</v>
      </c>
      <c r="B56" s="169"/>
      <c r="C56" s="226"/>
      <c r="D56" s="169"/>
      <c r="E56" s="169"/>
      <c r="F56" s="169"/>
      <c r="G56" s="169"/>
      <c r="H56" s="214"/>
      <c r="I56" s="221"/>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222"/>
      <c r="AL56" s="223"/>
      <c r="AM56" s="165">
        <f t="shared" si="2"/>
        <v>0</v>
      </c>
      <c r="AN56" s="166"/>
      <c r="AO56" s="190"/>
      <c r="AP56" s="224"/>
      <c r="AQ56" s="224"/>
      <c r="AR56" s="164"/>
      <c r="AS56" s="180"/>
    </row>
    <row r="57" spans="1:45" ht="30" customHeight="1">
      <c r="A57" s="24">
        <v>50</v>
      </c>
      <c r="B57" s="169"/>
      <c r="C57" s="226"/>
      <c r="D57" s="169"/>
      <c r="E57" s="169"/>
      <c r="F57" s="169"/>
      <c r="G57" s="169"/>
      <c r="H57" s="214"/>
      <c r="I57" s="221"/>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69"/>
      <c r="AK57" s="222"/>
      <c r="AL57" s="223"/>
      <c r="AM57" s="165">
        <f t="shared" si="2"/>
        <v>0</v>
      </c>
      <c r="AN57" s="166"/>
      <c r="AO57" s="190"/>
      <c r="AP57" s="224"/>
      <c r="AQ57" s="224"/>
      <c r="AR57" s="164"/>
      <c r="AS57" s="180"/>
    </row>
    <row r="58" spans="1:45" ht="30" customHeight="1">
      <c r="A58" s="24">
        <v>51</v>
      </c>
      <c r="B58" s="169"/>
      <c r="C58" s="226"/>
      <c r="D58" s="169"/>
      <c r="E58" s="169"/>
      <c r="F58" s="169"/>
      <c r="G58" s="169"/>
      <c r="H58" s="214"/>
      <c r="I58" s="221"/>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222"/>
      <c r="AL58" s="223"/>
      <c r="AM58" s="165">
        <f t="shared" si="2"/>
        <v>0</v>
      </c>
      <c r="AN58" s="166"/>
      <c r="AO58" s="190"/>
      <c r="AP58" s="224"/>
      <c r="AQ58" s="224"/>
      <c r="AR58" s="164"/>
      <c r="AS58" s="180"/>
    </row>
    <row r="59" spans="1:45" ht="30" customHeight="1">
      <c r="A59" s="24">
        <v>52</v>
      </c>
      <c r="B59" s="169"/>
      <c r="C59" s="226"/>
      <c r="D59" s="169"/>
      <c r="E59" s="169"/>
      <c r="F59" s="169"/>
      <c r="G59" s="169"/>
      <c r="H59" s="214"/>
      <c r="I59" s="221"/>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222"/>
      <c r="AL59" s="223"/>
      <c r="AM59" s="165">
        <f t="shared" si="2"/>
        <v>0</v>
      </c>
      <c r="AN59" s="166"/>
      <c r="AO59" s="190"/>
      <c r="AP59" s="224"/>
      <c r="AQ59" s="224"/>
      <c r="AR59" s="164"/>
      <c r="AS59" s="180"/>
    </row>
    <row r="60" spans="1:45" ht="30" customHeight="1">
      <c r="A60" s="24">
        <v>53</v>
      </c>
      <c r="B60" s="169"/>
      <c r="C60" s="226"/>
      <c r="D60" s="169"/>
      <c r="E60" s="169"/>
      <c r="F60" s="169"/>
      <c r="G60" s="169"/>
      <c r="H60" s="214"/>
      <c r="I60" s="221"/>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222"/>
      <c r="AL60" s="223"/>
      <c r="AM60" s="165">
        <f t="shared" si="2"/>
        <v>0</v>
      </c>
      <c r="AN60" s="166"/>
      <c r="AO60" s="190"/>
      <c r="AP60" s="224"/>
      <c r="AQ60" s="224"/>
      <c r="AR60" s="164"/>
      <c r="AS60" s="180"/>
    </row>
    <row r="61" spans="1:45" ht="30" customHeight="1">
      <c r="A61" s="24">
        <v>54</v>
      </c>
      <c r="B61" s="169"/>
      <c r="C61" s="226"/>
      <c r="D61" s="169"/>
      <c r="E61" s="169"/>
      <c r="F61" s="169"/>
      <c r="G61" s="169"/>
      <c r="H61" s="214"/>
      <c r="I61" s="221"/>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222"/>
      <c r="AL61" s="223"/>
      <c r="AM61" s="165">
        <f t="shared" si="2"/>
        <v>0</v>
      </c>
      <c r="AN61" s="166"/>
      <c r="AO61" s="190"/>
      <c r="AP61" s="224"/>
      <c r="AQ61" s="224"/>
      <c r="AR61" s="164"/>
      <c r="AS61" s="180"/>
    </row>
    <row r="62" spans="1:45" ht="30" customHeight="1">
      <c r="A62" s="24">
        <v>55</v>
      </c>
      <c r="B62" s="169"/>
      <c r="C62" s="226"/>
      <c r="D62" s="169"/>
      <c r="E62" s="169"/>
      <c r="F62" s="169"/>
      <c r="G62" s="169"/>
      <c r="H62" s="214"/>
      <c r="I62" s="221"/>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222"/>
      <c r="AL62" s="223"/>
      <c r="AM62" s="165">
        <f t="shared" si="2"/>
        <v>0</v>
      </c>
      <c r="AN62" s="166"/>
      <c r="AO62" s="190"/>
      <c r="AP62" s="224"/>
      <c r="AQ62" s="224"/>
      <c r="AR62" s="164"/>
      <c r="AS62" s="180"/>
    </row>
    <row r="63" spans="1:45" ht="30" customHeight="1">
      <c r="A63" s="24">
        <v>56</v>
      </c>
      <c r="B63" s="169"/>
      <c r="C63" s="226"/>
      <c r="D63" s="169"/>
      <c r="E63" s="169"/>
      <c r="F63" s="169"/>
      <c r="G63" s="169"/>
      <c r="H63" s="214"/>
      <c r="I63" s="221"/>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222"/>
      <c r="AL63" s="223"/>
      <c r="AM63" s="165">
        <f t="shared" si="2"/>
        <v>0</v>
      </c>
      <c r="AN63" s="166"/>
      <c r="AO63" s="190"/>
      <c r="AP63" s="224"/>
      <c r="AQ63" s="224"/>
      <c r="AR63" s="164"/>
      <c r="AS63" s="180"/>
    </row>
    <row r="64" spans="1:45" ht="30" customHeight="1">
      <c r="A64" s="24">
        <v>57</v>
      </c>
      <c r="B64" s="169"/>
      <c r="C64" s="226"/>
      <c r="D64" s="169"/>
      <c r="E64" s="169"/>
      <c r="F64" s="169"/>
      <c r="G64" s="169"/>
      <c r="H64" s="214"/>
      <c r="I64" s="221"/>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222"/>
      <c r="AL64" s="223"/>
      <c r="AM64" s="165">
        <f t="shared" si="2"/>
        <v>0</v>
      </c>
      <c r="AN64" s="166"/>
      <c r="AO64" s="190"/>
      <c r="AP64" s="224"/>
      <c r="AQ64" s="224"/>
      <c r="AR64" s="164"/>
      <c r="AS64" s="180"/>
    </row>
    <row r="65" spans="1:45" ht="30" customHeight="1">
      <c r="A65" s="24">
        <v>58</v>
      </c>
      <c r="B65" s="169"/>
      <c r="C65" s="226"/>
      <c r="D65" s="169"/>
      <c r="E65" s="169"/>
      <c r="F65" s="169"/>
      <c r="G65" s="169"/>
      <c r="H65" s="214"/>
      <c r="I65" s="221"/>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222"/>
      <c r="AL65" s="223"/>
      <c r="AM65" s="165">
        <f t="shared" si="2"/>
        <v>0</v>
      </c>
      <c r="AN65" s="166"/>
      <c r="AO65" s="190"/>
      <c r="AP65" s="224"/>
      <c r="AQ65" s="224"/>
      <c r="AR65" s="164"/>
      <c r="AS65" s="180"/>
    </row>
    <row r="66" spans="1:45" ht="30" customHeight="1">
      <c r="A66" s="24">
        <v>59</v>
      </c>
      <c r="B66" s="169"/>
      <c r="C66" s="226"/>
      <c r="D66" s="169"/>
      <c r="E66" s="169"/>
      <c r="F66" s="169"/>
      <c r="G66" s="169"/>
      <c r="H66" s="214"/>
      <c r="I66" s="221"/>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222"/>
      <c r="AL66" s="223"/>
      <c r="AM66" s="165">
        <f t="shared" si="2"/>
        <v>0</v>
      </c>
      <c r="AN66" s="166"/>
      <c r="AO66" s="190"/>
      <c r="AP66" s="224"/>
      <c r="AQ66" s="224"/>
      <c r="AR66" s="164"/>
      <c r="AS66" s="180"/>
    </row>
    <row r="67" spans="1:45" ht="30" customHeight="1" thickBot="1">
      <c r="A67" s="24">
        <v>60</v>
      </c>
      <c r="B67" s="215"/>
      <c r="C67" s="227"/>
      <c r="D67" s="215"/>
      <c r="E67" s="215"/>
      <c r="F67" s="215"/>
      <c r="G67" s="215"/>
      <c r="H67" s="216"/>
      <c r="I67" s="228"/>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215"/>
      <c r="AI67" s="215"/>
      <c r="AJ67" s="215"/>
      <c r="AK67" s="229"/>
      <c r="AL67" s="230"/>
      <c r="AM67" s="231">
        <f t="shared" si="2"/>
        <v>0</v>
      </c>
      <c r="AN67" s="232"/>
      <c r="AO67" s="233"/>
      <c r="AP67" s="234"/>
      <c r="AQ67" s="234"/>
      <c r="AR67" s="248"/>
      <c r="AS67" s="180"/>
    </row>
    <row r="68" spans="1:45" ht="30" customHeight="1" thickTop="1" thickBot="1">
      <c r="A68" s="376" t="s">
        <v>2</v>
      </c>
      <c r="B68" s="377"/>
      <c r="C68" s="377"/>
      <c r="D68" s="377"/>
      <c r="E68" s="377"/>
      <c r="F68" s="377"/>
      <c r="G68" s="377"/>
      <c r="H68" s="378"/>
      <c r="I68" s="236">
        <f>COUNTIF(I8:I67,"〇")</f>
        <v>0</v>
      </c>
      <c r="J68" s="237">
        <f>COUNTIF(J8:J67,"〇")</f>
        <v>0</v>
      </c>
      <c r="K68" s="237">
        <f>COUNTIF(K8:K67,"〇")</f>
        <v>0</v>
      </c>
      <c r="L68" s="237">
        <f>COUNTIF(L8:L67,"〇")</f>
        <v>0</v>
      </c>
      <c r="M68" s="237">
        <f>COUNTIF(M8:M67,"〇")</f>
        <v>0</v>
      </c>
      <c r="N68" s="237">
        <f t="shared" ref="N68:AL68" si="3">COUNTIF(N8:N67,"〇")</f>
        <v>0</v>
      </c>
      <c r="O68" s="237">
        <f t="shared" si="3"/>
        <v>0</v>
      </c>
      <c r="P68" s="237">
        <f t="shared" si="3"/>
        <v>0</v>
      </c>
      <c r="Q68" s="237">
        <f t="shared" si="3"/>
        <v>0</v>
      </c>
      <c r="R68" s="237">
        <f t="shared" si="3"/>
        <v>0</v>
      </c>
      <c r="S68" s="237">
        <f t="shared" si="3"/>
        <v>0</v>
      </c>
      <c r="T68" s="237">
        <f t="shared" si="3"/>
        <v>0</v>
      </c>
      <c r="U68" s="237">
        <f t="shared" si="3"/>
        <v>0</v>
      </c>
      <c r="V68" s="237">
        <f t="shared" si="3"/>
        <v>0</v>
      </c>
      <c r="W68" s="237">
        <f t="shared" si="3"/>
        <v>0</v>
      </c>
      <c r="X68" s="237">
        <f t="shared" si="3"/>
        <v>0</v>
      </c>
      <c r="Y68" s="237">
        <f t="shared" si="3"/>
        <v>0</v>
      </c>
      <c r="Z68" s="237">
        <f t="shared" si="3"/>
        <v>0</v>
      </c>
      <c r="AA68" s="237">
        <f t="shared" si="3"/>
        <v>0</v>
      </c>
      <c r="AB68" s="237">
        <f t="shared" si="3"/>
        <v>0</v>
      </c>
      <c r="AC68" s="237">
        <f t="shared" si="3"/>
        <v>0</v>
      </c>
      <c r="AD68" s="237">
        <f t="shared" si="3"/>
        <v>0</v>
      </c>
      <c r="AE68" s="237">
        <f t="shared" si="3"/>
        <v>0</v>
      </c>
      <c r="AF68" s="237">
        <f t="shared" si="3"/>
        <v>0</v>
      </c>
      <c r="AG68" s="237">
        <f t="shared" si="3"/>
        <v>0</v>
      </c>
      <c r="AH68" s="237">
        <f t="shared" si="3"/>
        <v>0</v>
      </c>
      <c r="AI68" s="237">
        <f t="shared" si="3"/>
        <v>0</v>
      </c>
      <c r="AJ68" s="237">
        <f t="shared" si="3"/>
        <v>0</v>
      </c>
      <c r="AK68" s="237">
        <f t="shared" si="3"/>
        <v>0</v>
      </c>
      <c r="AL68" s="237">
        <f t="shared" si="3"/>
        <v>0</v>
      </c>
      <c r="AM68" s="249">
        <f>SUM(AM8:AM67)</f>
        <v>0</v>
      </c>
      <c r="AN68" s="250">
        <f>+COUNTA(AN8:AN67)</f>
        <v>0</v>
      </c>
      <c r="AO68" s="250">
        <f>+COUNTA(AO8:AO67)</f>
        <v>0</v>
      </c>
      <c r="AP68" s="250">
        <f>COUNTIF(AP8:AP67,"〇")</f>
        <v>0</v>
      </c>
      <c r="AQ68" s="250">
        <f>COUNTIF(AQ8:AQ67,"〇")</f>
        <v>0</v>
      </c>
      <c r="AR68" s="251"/>
    </row>
    <row r="69" spans="1:45" ht="30" customHeight="1" thickBot="1">
      <c r="A69" s="241"/>
      <c r="B69" s="402" t="s">
        <v>146</v>
      </c>
      <c r="C69" s="402"/>
      <c r="D69" s="402"/>
      <c r="E69" s="402"/>
      <c r="F69" s="402"/>
      <c r="G69" s="402"/>
      <c r="H69" s="403"/>
      <c r="I69" s="242">
        <f>+COUNTIFS($H$8:$H$67,"〇",I8:I67,"〇")</f>
        <v>0</v>
      </c>
      <c r="J69" s="243">
        <f t="shared" ref="J69:AL69" si="4">+COUNTIFS($H$8:$H$67,"〇",J8:J67,"〇")</f>
        <v>0</v>
      </c>
      <c r="K69" s="243">
        <f t="shared" si="4"/>
        <v>0</v>
      </c>
      <c r="L69" s="243">
        <f t="shared" si="4"/>
        <v>0</v>
      </c>
      <c r="M69" s="243">
        <f t="shared" si="4"/>
        <v>0</v>
      </c>
      <c r="N69" s="243">
        <f t="shared" si="4"/>
        <v>0</v>
      </c>
      <c r="O69" s="243">
        <f t="shared" si="4"/>
        <v>0</v>
      </c>
      <c r="P69" s="243">
        <f t="shared" si="4"/>
        <v>0</v>
      </c>
      <c r="Q69" s="243">
        <f t="shared" si="4"/>
        <v>0</v>
      </c>
      <c r="R69" s="243">
        <f t="shared" si="4"/>
        <v>0</v>
      </c>
      <c r="S69" s="243">
        <f t="shared" si="4"/>
        <v>0</v>
      </c>
      <c r="T69" s="243">
        <f t="shared" si="4"/>
        <v>0</v>
      </c>
      <c r="U69" s="243">
        <f t="shared" si="4"/>
        <v>0</v>
      </c>
      <c r="V69" s="243">
        <f t="shared" si="4"/>
        <v>0</v>
      </c>
      <c r="W69" s="243">
        <f t="shared" si="4"/>
        <v>0</v>
      </c>
      <c r="X69" s="243">
        <f t="shared" si="4"/>
        <v>0</v>
      </c>
      <c r="Y69" s="243">
        <f t="shared" si="4"/>
        <v>0</v>
      </c>
      <c r="Z69" s="243">
        <f t="shared" si="4"/>
        <v>0</v>
      </c>
      <c r="AA69" s="243">
        <f t="shared" si="4"/>
        <v>0</v>
      </c>
      <c r="AB69" s="243">
        <f t="shared" si="4"/>
        <v>0</v>
      </c>
      <c r="AC69" s="243">
        <f t="shared" si="4"/>
        <v>0</v>
      </c>
      <c r="AD69" s="243">
        <f t="shared" si="4"/>
        <v>0</v>
      </c>
      <c r="AE69" s="243">
        <f t="shared" si="4"/>
        <v>0</v>
      </c>
      <c r="AF69" s="243">
        <f t="shared" si="4"/>
        <v>0</v>
      </c>
      <c r="AG69" s="243">
        <f t="shared" si="4"/>
        <v>0</v>
      </c>
      <c r="AH69" s="243">
        <f t="shared" si="4"/>
        <v>0</v>
      </c>
      <c r="AI69" s="243">
        <f t="shared" si="4"/>
        <v>0</v>
      </c>
      <c r="AJ69" s="243">
        <f t="shared" si="4"/>
        <v>0</v>
      </c>
      <c r="AK69" s="243">
        <f t="shared" si="4"/>
        <v>0</v>
      </c>
      <c r="AL69" s="244">
        <f t="shared" si="4"/>
        <v>0</v>
      </c>
      <c r="AM69" s="245"/>
      <c r="AN69" s="252"/>
      <c r="AO69" s="252"/>
      <c r="AP69" s="252"/>
      <c r="AQ69" s="252"/>
      <c r="AR69" s="252"/>
    </row>
    <row r="70" spans="1:45" ht="30" customHeight="1" thickBot="1">
      <c r="A70" s="399" t="s">
        <v>145</v>
      </c>
      <c r="B70" s="400"/>
      <c r="C70" s="400"/>
      <c r="D70" s="400"/>
      <c r="E70" s="400"/>
      <c r="F70" s="400"/>
      <c r="G70" s="400"/>
      <c r="H70" s="400"/>
      <c r="I70" s="242">
        <f t="shared" ref="I70:AJ70" si="5">+IF(I69&gt;5,5,IF(I69&gt;2,4,IF(I69&gt;0,3,2)))</f>
        <v>2</v>
      </c>
      <c r="J70" s="243">
        <f t="shared" si="5"/>
        <v>2</v>
      </c>
      <c r="K70" s="243">
        <f t="shared" si="5"/>
        <v>2</v>
      </c>
      <c r="L70" s="243">
        <f t="shared" si="5"/>
        <v>2</v>
      </c>
      <c r="M70" s="243">
        <f t="shared" si="5"/>
        <v>2</v>
      </c>
      <c r="N70" s="243">
        <f t="shared" si="5"/>
        <v>2</v>
      </c>
      <c r="O70" s="243">
        <f t="shared" si="5"/>
        <v>2</v>
      </c>
      <c r="P70" s="243">
        <f t="shared" si="5"/>
        <v>2</v>
      </c>
      <c r="Q70" s="243">
        <f t="shared" si="5"/>
        <v>2</v>
      </c>
      <c r="R70" s="243">
        <f t="shared" si="5"/>
        <v>2</v>
      </c>
      <c r="S70" s="243">
        <f t="shared" si="5"/>
        <v>2</v>
      </c>
      <c r="T70" s="243">
        <f t="shared" si="5"/>
        <v>2</v>
      </c>
      <c r="U70" s="243">
        <f t="shared" si="5"/>
        <v>2</v>
      </c>
      <c r="V70" s="243">
        <f t="shared" si="5"/>
        <v>2</v>
      </c>
      <c r="W70" s="243">
        <f t="shared" si="5"/>
        <v>2</v>
      </c>
      <c r="X70" s="243">
        <f t="shared" si="5"/>
        <v>2</v>
      </c>
      <c r="Y70" s="243">
        <f t="shared" si="5"/>
        <v>2</v>
      </c>
      <c r="Z70" s="243">
        <f t="shared" si="5"/>
        <v>2</v>
      </c>
      <c r="AA70" s="243">
        <f t="shared" si="5"/>
        <v>2</v>
      </c>
      <c r="AB70" s="243">
        <f t="shared" si="5"/>
        <v>2</v>
      </c>
      <c r="AC70" s="243">
        <f t="shared" si="5"/>
        <v>2</v>
      </c>
      <c r="AD70" s="243">
        <f t="shared" si="5"/>
        <v>2</v>
      </c>
      <c r="AE70" s="243">
        <f t="shared" si="5"/>
        <v>2</v>
      </c>
      <c r="AF70" s="243">
        <f t="shared" si="5"/>
        <v>2</v>
      </c>
      <c r="AG70" s="243">
        <f t="shared" si="5"/>
        <v>2</v>
      </c>
      <c r="AH70" s="243">
        <f t="shared" si="5"/>
        <v>2</v>
      </c>
      <c r="AI70" s="243">
        <f t="shared" si="5"/>
        <v>2</v>
      </c>
      <c r="AJ70" s="243">
        <f t="shared" si="5"/>
        <v>2</v>
      </c>
      <c r="AK70" s="243">
        <f t="shared" ref="AK70:AL70" si="6">+IF(AK69&gt;5,5,IF(AK69&gt;2,4,IF(AK69&gt;0,3,2)))</f>
        <v>2</v>
      </c>
      <c r="AL70" s="244">
        <f t="shared" si="6"/>
        <v>2</v>
      </c>
      <c r="AM70" s="257"/>
      <c r="AN70" s="257"/>
      <c r="AO70" s="257"/>
      <c r="AP70" s="257"/>
      <c r="AQ70" s="257"/>
      <c r="AR70" s="257"/>
    </row>
    <row r="71" spans="1:45" ht="30" customHeight="1">
      <c r="B71" s="33"/>
      <c r="C71" s="394" t="s">
        <v>16</v>
      </c>
      <c r="D71" s="149"/>
      <c r="E71" s="25">
        <v>6</v>
      </c>
      <c r="F71" s="25">
        <v>5</v>
      </c>
      <c r="G71" s="25">
        <v>4</v>
      </c>
      <c r="H71" s="25">
        <v>3</v>
      </c>
      <c r="I71" s="25">
        <v>2</v>
      </c>
      <c r="J71" s="25">
        <v>1</v>
      </c>
      <c r="K71" s="26" t="s">
        <v>17</v>
      </c>
      <c r="L71" s="5" t="s">
        <v>14</v>
      </c>
      <c r="M71" s="36" t="s">
        <v>18</v>
      </c>
      <c r="N71" s="37" t="s">
        <v>20</v>
      </c>
      <c r="O71" s="37" t="s">
        <v>36</v>
      </c>
      <c r="P71" s="38" t="s">
        <v>37</v>
      </c>
      <c r="Q71" s="208" t="s">
        <v>166</v>
      </c>
      <c r="AJ71" s="5"/>
    </row>
    <row r="72" spans="1:45" ht="30" customHeight="1" thickBot="1">
      <c r="B72" s="34"/>
      <c r="C72" s="380"/>
      <c r="D72" s="148"/>
      <c r="E72" s="27">
        <f t="shared" ref="E72:J72" si="7">+COUNTIFS($F$8:$F$67,E71,$AN$8:$AN$67,"",$AP$8:$AP$67,"")</f>
        <v>0</v>
      </c>
      <c r="F72" s="27">
        <f t="shared" si="7"/>
        <v>0</v>
      </c>
      <c r="G72" s="27">
        <f t="shared" si="7"/>
        <v>0</v>
      </c>
      <c r="H72" s="27">
        <f t="shared" si="7"/>
        <v>0</v>
      </c>
      <c r="I72" s="27">
        <f t="shared" si="7"/>
        <v>0</v>
      </c>
      <c r="J72" s="27">
        <f t="shared" si="7"/>
        <v>0</v>
      </c>
      <c r="K72" s="28">
        <f>SUM(E72:J72)</f>
        <v>0</v>
      </c>
      <c r="L72" s="5" t="s">
        <v>15</v>
      </c>
      <c r="M72" s="39">
        <f>+COUNTIFS(H8:H67,"〇",AP8:AP67,"")</f>
        <v>0</v>
      </c>
      <c r="N72" s="40">
        <f>+AP68</f>
        <v>0</v>
      </c>
      <c r="O72" s="40">
        <f>+AN68</f>
        <v>0</v>
      </c>
      <c r="P72" s="41">
        <f>+AO68</f>
        <v>0</v>
      </c>
      <c r="Q72" s="41">
        <f>+AQ68</f>
        <v>0</v>
      </c>
      <c r="AJ72" s="5"/>
    </row>
    <row r="73" spans="1:45" ht="30" customHeight="1">
      <c r="C73" s="394" t="s">
        <v>40</v>
      </c>
      <c r="D73" s="149"/>
      <c r="E73" s="25">
        <v>6</v>
      </c>
      <c r="F73" s="25">
        <v>5</v>
      </c>
      <c r="G73" s="25">
        <v>4</v>
      </c>
      <c r="H73" s="25">
        <v>3</v>
      </c>
      <c r="I73" s="25">
        <v>2</v>
      </c>
      <c r="J73" s="25">
        <v>1</v>
      </c>
      <c r="K73" s="26" t="s">
        <v>17</v>
      </c>
      <c r="L73" s="5" t="s">
        <v>39</v>
      </c>
      <c r="M73" s="395" t="s">
        <v>38</v>
      </c>
      <c r="N73" s="396"/>
      <c r="AJ73" s="5"/>
    </row>
    <row r="74" spans="1:45" ht="30" customHeight="1" thickBot="1">
      <c r="C74" s="380"/>
      <c r="D74" s="148"/>
      <c r="E74" s="27">
        <f t="shared" ref="E74:J74" si="8">+COUNTIFS($D$8:$D$67,E73,$AN$8:$AN$67,"")</f>
        <v>0</v>
      </c>
      <c r="F74" s="27">
        <f t="shared" si="8"/>
        <v>0</v>
      </c>
      <c r="G74" s="27">
        <f t="shared" si="8"/>
        <v>0</v>
      </c>
      <c r="H74" s="27">
        <f t="shared" si="8"/>
        <v>0</v>
      </c>
      <c r="I74" s="27">
        <f t="shared" si="8"/>
        <v>0</v>
      </c>
      <c r="J74" s="27">
        <f t="shared" si="8"/>
        <v>0</v>
      </c>
      <c r="K74" s="28">
        <f>SUM(E74:J74)</f>
        <v>0</v>
      </c>
      <c r="L74" s="5" t="s">
        <v>41</v>
      </c>
      <c r="M74" s="397">
        <f>+AM68</f>
        <v>0</v>
      </c>
      <c r="N74" s="398"/>
      <c r="AJ74" s="5"/>
    </row>
  </sheetData>
  <sheetProtection sheet="1" scenarios="1"/>
  <mergeCells count="30">
    <mergeCell ref="J4:O4"/>
    <mergeCell ref="P3:Q3"/>
    <mergeCell ref="P4:Q4"/>
    <mergeCell ref="Z1:AB1"/>
    <mergeCell ref="AG1:AO1"/>
    <mergeCell ref="J1:L1"/>
    <mergeCell ref="P1:S1"/>
    <mergeCell ref="T1:V1"/>
    <mergeCell ref="W1:Y1"/>
    <mergeCell ref="J3:O3"/>
    <mergeCell ref="C73:C74"/>
    <mergeCell ref="M73:N73"/>
    <mergeCell ref="M74:N74"/>
    <mergeCell ref="B69:H69"/>
    <mergeCell ref="A70:H70"/>
    <mergeCell ref="AQ6:AQ7"/>
    <mergeCell ref="AP6:AP7"/>
    <mergeCell ref="AR6:AR7"/>
    <mergeCell ref="A68:H68"/>
    <mergeCell ref="C71:C72"/>
    <mergeCell ref="G6:G7"/>
    <mergeCell ref="D6:D7"/>
    <mergeCell ref="A6:A7"/>
    <mergeCell ref="B6:B7"/>
    <mergeCell ref="C6:C7"/>
    <mergeCell ref="E6:E7"/>
    <mergeCell ref="F6:F7"/>
    <mergeCell ref="H6:H7"/>
    <mergeCell ref="AM6:AM7"/>
    <mergeCell ref="AN6:AO6"/>
  </mergeCells>
  <phoneticPr fontId="3"/>
  <conditionalFormatting sqref="I6:AL26 G30:AL45 G49:AL67 AP30:AP45 AP8:AP26">
    <cfRule type="expression" dxfId="92" priority="20">
      <formula>G$6="日"</formula>
    </cfRule>
  </conditionalFormatting>
  <conditionalFormatting sqref="AM5:AP5 AM30:AO45 AM49:AO66 AM6:AN6 AM7:AO26">
    <cfRule type="expression" dxfId="91" priority="19">
      <formula>AM$5="日"</formula>
    </cfRule>
  </conditionalFormatting>
  <conditionalFormatting sqref="I27:AL29">
    <cfRule type="expression" dxfId="90" priority="18">
      <formula>I$6="日"</formula>
    </cfRule>
  </conditionalFormatting>
  <conditionalFormatting sqref="AM27:AO29">
    <cfRule type="expression" dxfId="89" priority="17">
      <formula>AM$5="日"</formula>
    </cfRule>
  </conditionalFormatting>
  <conditionalFormatting sqref="G46:H48">
    <cfRule type="expression" dxfId="88" priority="12">
      <formula>G$6="日"</formula>
    </cfRule>
  </conditionalFormatting>
  <conditionalFormatting sqref="AM46:AO48">
    <cfRule type="expression" dxfId="87" priority="15">
      <formula>AM$5="日"</formula>
    </cfRule>
  </conditionalFormatting>
  <conditionalFormatting sqref="I46:AL48">
    <cfRule type="expression" dxfId="86" priority="16">
      <formula>I$6="日"</formula>
    </cfRule>
  </conditionalFormatting>
  <conditionalFormatting sqref="G8:H26">
    <cfRule type="expression" dxfId="85" priority="14">
      <formula>G$6="日"</formula>
    </cfRule>
  </conditionalFormatting>
  <conditionalFormatting sqref="G27:H29">
    <cfRule type="expression" dxfId="84" priority="13">
      <formula>G$6="日"</formula>
    </cfRule>
  </conditionalFormatting>
  <conditionalFormatting sqref="AP46:AP48">
    <cfRule type="expression" dxfId="83" priority="6">
      <formula>AP$6="日"</formula>
    </cfRule>
  </conditionalFormatting>
  <conditionalFormatting sqref="AP49:AP67">
    <cfRule type="expression" dxfId="82" priority="8">
      <formula>AP$6="日"</formula>
    </cfRule>
  </conditionalFormatting>
  <conditionalFormatting sqref="AP27:AP29">
    <cfRule type="expression" dxfId="81" priority="7">
      <formula>AP$6="日"</formula>
    </cfRule>
  </conditionalFormatting>
  <conditionalFormatting sqref="AQ30:AQ45 AQ8:AQ26">
    <cfRule type="expression" dxfId="80" priority="5">
      <formula>AQ$6="日"</formula>
    </cfRule>
  </conditionalFormatting>
  <conditionalFormatting sqref="AQ5">
    <cfRule type="expression" dxfId="79" priority="4">
      <formula>AQ$5="日"</formula>
    </cfRule>
  </conditionalFormatting>
  <conditionalFormatting sqref="AQ46:AQ48">
    <cfRule type="expression" dxfId="78" priority="1">
      <formula>AQ$6="日"</formula>
    </cfRule>
  </conditionalFormatting>
  <conditionalFormatting sqref="AQ49:AQ67">
    <cfRule type="expression" dxfId="77" priority="3">
      <formula>AQ$6="日"</formula>
    </cfRule>
  </conditionalFormatting>
  <conditionalFormatting sqref="AQ27:AQ29">
    <cfRule type="expression" dxfId="76" priority="2">
      <formula>AQ$6="日"</formula>
    </cfRule>
  </conditionalFormatting>
  <dataValidations count="3">
    <dataValidation type="list" allowBlank="1" showInputMessage="1" showErrorMessage="1" sqref="F8:F67 D8:D67">
      <formula1>"6,5,4,3,2,1"</formula1>
    </dataValidation>
    <dataValidation type="list" allowBlank="1" showInputMessage="1" showErrorMessage="1" sqref="G8:AL67 AP8:AQ67">
      <formula1>"〇"</formula1>
    </dataValidation>
    <dataValidation type="list" allowBlank="1" showInputMessage="1" showErrorMessage="1" sqref="R4:AL4">
      <formula1>"災害,コロナ,その他"</formula1>
    </dataValidation>
  </dataValidations>
  <printOptions horizontalCentered="1"/>
  <pageMargins left="0.19685039370078741" right="0.19685039370078741" top="0.59055118110236227" bottom="0.19685039370078741" header="0.51181102362204722" footer="0.51181102362204722"/>
  <pageSetup paperSize="9" scale="50" orientation="landscape" r:id="rId1"/>
  <headerFooter alignWithMargins="0">
    <oddFooter>&amp;P ページ</oddFooter>
  </headerFooter>
  <rowBreaks count="2" manualBreakCount="2">
    <brk id="27" max="16383" man="1"/>
    <brk id="47" max="16383"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AU74"/>
  <sheetViews>
    <sheetView view="pageBreakPreview" zoomScale="70" zoomScaleNormal="100" zoomScaleSheetLayoutView="70" workbookViewId="0">
      <pane xSplit="1" ySplit="7" topLeftCell="B8" activePane="bottomRight" state="frozen"/>
      <selection activeCell="O4" sqref="O4:Q4"/>
      <selection pane="topRight" activeCell="O4" sqref="O4:Q4"/>
      <selection pane="bottomLeft" activeCell="O4" sqref="O4:Q4"/>
      <selection pane="bottomRight" activeCell="AW12" sqref="AW12"/>
    </sheetView>
  </sheetViews>
  <sheetFormatPr defaultColWidth="8.625" defaultRowHeight="30" customHeight="1"/>
  <cols>
    <col min="1" max="1" width="5.25" style="9" customWidth="1"/>
    <col min="2" max="2" width="22.625" style="9" customWidth="1"/>
    <col min="3" max="3" width="14.625" style="9" customWidth="1"/>
    <col min="4" max="8" width="6" style="9" customWidth="1"/>
    <col min="9" max="35" width="6" style="5" customWidth="1"/>
    <col min="36" max="36" width="6" style="14" customWidth="1"/>
    <col min="37" max="39" width="6" style="5" customWidth="1"/>
    <col min="40" max="44" width="6" style="1" customWidth="1"/>
    <col min="45" max="45" width="6.375" style="1" customWidth="1"/>
    <col min="46" max="46" width="6" style="5" customWidth="1"/>
    <col min="47" max="47" width="13.75" style="5" bestFit="1" customWidth="1"/>
    <col min="48" max="16384" width="8.625" style="5"/>
  </cols>
  <sheetData>
    <row r="1" spans="1:47" s="3" customFormat="1" ht="42.75" customHeight="1">
      <c r="A1" s="20"/>
      <c r="B1" s="15" t="s">
        <v>161</v>
      </c>
      <c r="C1" s="29"/>
      <c r="D1" s="29"/>
      <c r="E1" s="15"/>
      <c r="F1" s="15"/>
      <c r="G1" s="15"/>
      <c r="H1" s="15"/>
      <c r="I1" s="16"/>
      <c r="J1" s="413">
        <v>2023</v>
      </c>
      <c r="K1" s="413"/>
      <c r="L1" s="413"/>
      <c r="M1" s="15" t="s">
        <v>19</v>
      </c>
      <c r="N1" s="35">
        <v>12</v>
      </c>
      <c r="O1" s="21" t="s">
        <v>10</v>
      </c>
      <c r="P1" s="408" t="s">
        <v>3</v>
      </c>
      <c r="Q1" s="409"/>
      <c r="R1" s="409"/>
      <c r="S1" s="410"/>
      <c r="T1" s="414">
        <f>+K74</f>
        <v>0</v>
      </c>
      <c r="U1" s="414"/>
      <c r="V1" s="414"/>
      <c r="W1" s="408" t="s">
        <v>21</v>
      </c>
      <c r="X1" s="409"/>
      <c r="Y1" s="410"/>
      <c r="Z1" s="408">
        <f>+COUNTA(I68:AM68)-COUNTIF(I68:AM68,0)+AM4</f>
        <v>0</v>
      </c>
      <c r="AA1" s="409"/>
      <c r="AB1" s="410"/>
      <c r="AC1" s="20" t="s">
        <v>22</v>
      </c>
      <c r="AD1" s="15"/>
      <c r="AE1" s="15"/>
      <c r="AF1" s="21"/>
      <c r="AG1" s="411">
        <f>+報告書様式!O4</f>
        <v>0</v>
      </c>
      <c r="AH1" s="412"/>
      <c r="AI1" s="412"/>
      <c r="AJ1" s="412"/>
      <c r="AK1" s="412"/>
      <c r="AL1" s="412"/>
      <c r="AM1" s="412"/>
      <c r="AN1" s="412"/>
      <c r="AO1" s="412"/>
      <c r="AP1" s="150"/>
      <c r="AQ1" s="150"/>
      <c r="AR1" s="150"/>
      <c r="AS1" s="145"/>
      <c r="AU1" s="22"/>
    </row>
    <row r="2" spans="1:47" s="3" customFormat="1" ht="15.75" customHeight="1" thickBot="1">
      <c r="A2" s="16"/>
      <c r="B2" s="16"/>
      <c r="C2" s="152"/>
      <c r="D2" s="152"/>
      <c r="E2" s="16"/>
      <c r="F2" s="16"/>
      <c r="G2" s="16"/>
      <c r="H2" s="16"/>
      <c r="I2" s="16"/>
      <c r="J2" s="156"/>
      <c r="K2" s="156"/>
      <c r="L2" s="156"/>
      <c r="M2" s="157"/>
      <c r="N2" s="156"/>
      <c r="O2" s="157"/>
      <c r="P2" s="158"/>
      <c r="Q2" s="158"/>
      <c r="R2" s="158"/>
      <c r="S2" s="158"/>
      <c r="T2" s="159"/>
      <c r="U2" s="159"/>
      <c r="V2" s="159"/>
      <c r="W2" s="158"/>
      <c r="X2" s="158"/>
      <c r="Y2" s="158"/>
      <c r="Z2" s="160"/>
      <c r="AA2" s="160"/>
      <c r="AB2" s="160"/>
      <c r="AC2" s="157"/>
      <c r="AD2" s="157"/>
      <c r="AE2" s="157"/>
      <c r="AF2" s="157"/>
      <c r="AG2" s="161"/>
      <c r="AH2" s="161"/>
      <c r="AI2" s="161"/>
      <c r="AJ2" s="161"/>
      <c r="AK2" s="161"/>
      <c r="AL2" s="161"/>
      <c r="AM2" s="161"/>
      <c r="AN2" s="154"/>
      <c r="AO2" s="154"/>
      <c r="AP2" s="154"/>
      <c r="AQ2" s="154"/>
      <c r="AR2" s="154"/>
      <c r="AS2" s="155"/>
      <c r="AU2" s="22"/>
    </row>
    <row r="3" spans="1:47" s="3" customFormat="1" ht="34.5" customHeight="1">
      <c r="A3" s="16"/>
      <c r="B3" s="16"/>
      <c r="C3" s="152"/>
      <c r="D3" s="152"/>
      <c r="E3" s="16"/>
      <c r="F3" s="16"/>
      <c r="G3" s="16"/>
      <c r="H3" s="16"/>
      <c r="I3" s="16"/>
      <c r="J3" s="415" t="s">
        <v>148</v>
      </c>
      <c r="K3" s="416"/>
      <c r="L3" s="416"/>
      <c r="M3" s="416"/>
      <c r="N3" s="416"/>
      <c r="O3" s="416"/>
      <c r="P3" s="406" t="s">
        <v>149</v>
      </c>
      <c r="Q3" s="406"/>
      <c r="R3" s="181"/>
      <c r="S3" s="181"/>
      <c r="T3" s="182"/>
      <c r="U3" s="182"/>
      <c r="V3" s="182"/>
      <c r="W3" s="181"/>
      <c r="X3" s="181"/>
      <c r="Y3" s="181"/>
      <c r="Z3" s="183"/>
      <c r="AA3" s="183"/>
      <c r="AB3" s="183"/>
      <c r="AC3" s="184"/>
      <c r="AD3" s="184"/>
      <c r="AE3" s="184"/>
      <c r="AF3" s="184"/>
      <c r="AG3" s="185"/>
      <c r="AH3" s="185"/>
      <c r="AI3" s="185"/>
      <c r="AJ3" s="185"/>
      <c r="AK3" s="185"/>
      <c r="AL3" s="185"/>
      <c r="AM3" s="162" t="s">
        <v>151</v>
      </c>
      <c r="AN3" s="154"/>
      <c r="AO3" s="154"/>
      <c r="AP3" s="154"/>
      <c r="AQ3" s="154"/>
      <c r="AR3" s="154"/>
      <c r="AS3" s="155"/>
      <c r="AU3" s="22"/>
    </row>
    <row r="4" spans="1:47" s="3" customFormat="1" ht="34.5" customHeight="1" thickBot="1">
      <c r="A4" s="16"/>
      <c r="B4" s="16"/>
      <c r="C4" s="152"/>
      <c r="D4" s="152"/>
      <c r="E4" s="16"/>
      <c r="F4" s="16"/>
      <c r="G4" s="16"/>
      <c r="H4" s="16"/>
      <c r="I4" s="16"/>
      <c r="J4" s="404" t="s">
        <v>152</v>
      </c>
      <c r="K4" s="405"/>
      <c r="L4" s="405"/>
      <c r="M4" s="405"/>
      <c r="N4" s="405"/>
      <c r="O4" s="405"/>
      <c r="P4" s="407" t="s">
        <v>150</v>
      </c>
      <c r="Q4" s="407"/>
      <c r="R4" s="186"/>
      <c r="S4" s="186"/>
      <c r="T4" s="187"/>
      <c r="U4" s="187"/>
      <c r="V4" s="187"/>
      <c r="W4" s="186"/>
      <c r="X4" s="186"/>
      <c r="Y4" s="186"/>
      <c r="Z4" s="188"/>
      <c r="AA4" s="188"/>
      <c r="AB4" s="188"/>
      <c r="AC4" s="188"/>
      <c r="AD4" s="188"/>
      <c r="AE4" s="188"/>
      <c r="AF4" s="188"/>
      <c r="AG4" s="188"/>
      <c r="AH4" s="188"/>
      <c r="AI4" s="188"/>
      <c r="AJ4" s="188"/>
      <c r="AK4" s="188"/>
      <c r="AL4" s="188"/>
      <c r="AM4" s="163">
        <f>+COUNTA(R3:AL3)</f>
        <v>0</v>
      </c>
      <c r="AN4" s="154"/>
      <c r="AO4" s="154"/>
      <c r="AP4" s="154"/>
      <c r="AQ4" s="154"/>
      <c r="AR4" s="154"/>
      <c r="AS4" s="155"/>
      <c r="AU4" s="22"/>
    </row>
    <row r="5" spans="1:47" s="3" customFormat="1" ht="12.75" customHeight="1" thickBot="1">
      <c r="A5" s="16"/>
      <c r="B5" s="16"/>
      <c r="C5" s="16"/>
      <c r="D5" s="16"/>
      <c r="E5" s="16"/>
      <c r="F5" s="16"/>
      <c r="G5" s="16"/>
      <c r="H5" s="16"/>
      <c r="I5" s="6"/>
      <c r="J5" s="6"/>
      <c r="K5" s="4"/>
      <c r="L5" s="4"/>
      <c r="M5" s="4"/>
      <c r="N5" s="4"/>
      <c r="O5" s="7"/>
      <c r="P5" s="7"/>
      <c r="Q5" s="7"/>
      <c r="R5" s="4"/>
      <c r="S5" s="4"/>
      <c r="T5" s="4"/>
      <c r="U5" s="4"/>
      <c r="V5" s="4"/>
      <c r="W5" s="4"/>
      <c r="X5" s="4"/>
      <c r="Y5" s="4"/>
      <c r="Z5" s="4"/>
      <c r="AA5" s="4"/>
      <c r="AB5" s="4"/>
      <c r="AC5" s="4"/>
      <c r="AD5" s="4"/>
      <c r="AE5" s="4"/>
      <c r="AF5" s="4"/>
      <c r="AG5" s="4"/>
      <c r="AH5" s="8"/>
      <c r="AI5" s="4"/>
      <c r="AJ5" s="13"/>
      <c r="AK5" s="4"/>
      <c r="AL5" s="4"/>
      <c r="AM5" s="4"/>
      <c r="AN5" s="12"/>
      <c r="AO5" s="17"/>
      <c r="AP5" s="17"/>
      <c r="AQ5" s="17"/>
      <c r="AR5" s="17"/>
      <c r="AS5" s="2"/>
    </row>
    <row r="6" spans="1:47" s="3" customFormat="1" ht="24.75" customHeight="1">
      <c r="A6" s="384" t="s">
        <v>1</v>
      </c>
      <c r="B6" s="383" t="s">
        <v>0</v>
      </c>
      <c r="C6" s="383" t="s">
        <v>5</v>
      </c>
      <c r="D6" s="383" t="s">
        <v>6</v>
      </c>
      <c r="E6" s="383" t="s">
        <v>7</v>
      </c>
      <c r="F6" s="386" t="s">
        <v>8</v>
      </c>
      <c r="G6" s="381" t="s">
        <v>147</v>
      </c>
      <c r="H6" s="388" t="s">
        <v>9</v>
      </c>
      <c r="I6" s="23" t="str">
        <f>+TEXT(DATE($J$1,$N$1,I7),"aaa")</f>
        <v>金</v>
      </c>
      <c r="J6" s="146" t="str">
        <f t="shared" ref="J6:AM6" si="0">+TEXT(DATE($J$1,$N$1,J7),"aaa")</f>
        <v>土</v>
      </c>
      <c r="K6" s="146" t="str">
        <f t="shared" si="0"/>
        <v>日</v>
      </c>
      <c r="L6" s="146" t="str">
        <f t="shared" si="0"/>
        <v>月</v>
      </c>
      <c r="M6" s="146" t="str">
        <f t="shared" si="0"/>
        <v>火</v>
      </c>
      <c r="N6" s="146" t="str">
        <f t="shared" si="0"/>
        <v>水</v>
      </c>
      <c r="O6" s="146" t="str">
        <f t="shared" si="0"/>
        <v>木</v>
      </c>
      <c r="P6" s="146" t="str">
        <f t="shared" si="0"/>
        <v>金</v>
      </c>
      <c r="Q6" s="146" t="str">
        <f t="shared" si="0"/>
        <v>土</v>
      </c>
      <c r="R6" s="146" t="str">
        <f t="shared" si="0"/>
        <v>日</v>
      </c>
      <c r="S6" s="146" t="str">
        <f t="shared" si="0"/>
        <v>月</v>
      </c>
      <c r="T6" s="146" t="str">
        <f t="shared" si="0"/>
        <v>火</v>
      </c>
      <c r="U6" s="146" t="str">
        <f t="shared" si="0"/>
        <v>水</v>
      </c>
      <c r="V6" s="146" t="str">
        <f t="shared" si="0"/>
        <v>木</v>
      </c>
      <c r="W6" s="146" t="str">
        <f t="shared" si="0"/>
        <v>金</v>
      </c>
      <c r="X6" s="146" t="str">
        <f t="shared" si="0"/>
        <v>土</v>
      </c>
      <c r="Y6" s="146" t="str">
        <f t="shared" si="0"/>
        <v>日</v>
      </c>
      <c r="Z6" s="146" t="str">
        <f t="shared" si="0"/>
        <v>月</v>
      </c>
      <c r="AA6" s="146" t="str">
        <f t="shared" si="0"/>
        <v>火</v>
      </c>
      <c r="AB6" s="146" t="str">
        <f t="shared" si="0"/>
        <v>水</v>
      </c>
      <c r="AC6" s="146" t="str">
        <f t="shared" si="0"/>
        <v>木</v>
      </c>
      <c r="AD6" s="146" t="str">
        <f t="shared" si="0"/>
        <v>金</v>
      </c>
      <c r="AE6" s="146" t="str">
        <f t="shared" si="0"/>
        <v>土</v>
      </c>
      <c r="AF6" s="146" t="str">
        <f t="shared" si="0"/>
        <v>日</v>
      </c>
      <c r="AG6" s="146" t="str">
        <f t="shared" si="0"/>
        <v>月</v>
      </c>
      <c r="AH6" s="146" t="str">
        <f t="shared" si="0"/>
        <v>火</v>
      </c>
      <c r="AI6" s="146" t="str">
        <f t="shared" si="0"/>
        <v>水</v>
      </c>
      <c r="AJ6" s="146" t="str">
        <f t="shared" si="0"/>
        <v>木</v>
      </c>
      <c r="AK6" s="146" t="str">
        <f t="shared" si="0"/>
        <v>金</v>
      </c>
      <c r="AL6" s="146" t="str">
        <f t="shared" si="0"/>
        <v>土</v>
      </c>
      <c r="AM6" s="146" t="str">
        <f t="shared" si="0"/>
        <v>日</v>
      </c>
      <c r="AN6" s="390" t="s">
        <v>2</v>
      </c>
      <c r="AO6" s="392" t="s">
        <v>11</v>
      </c>
      <c r="AP6" s="393"/>
      <c r="AQ6" s="372" t="s">
        <v>164</v>
      </c>
      <c r="AR6" s="372" t="s">
        <v>163</v>
      </c>
      <c r="AS6" s="374" t="s">
        <v>4</v>
      </c>
    </row>
    <row r="7" spans="1:47" s="3" customFormat="1" ht="24.75" customHeight="1">
      <c r="A7" s="385"/>
      <c r="B7" s="371"/>
      <c r="C7" s="371"/>
      <c r="D7" s="371"/>
      <c r="E7" s="371"/>
      <c r="F7" s="387"/>
      <c r="G7" s="382"/>
      <c r="H7" s="389"/>
      <c r="I7" s="23">
        <v>1</v>
      </c>
      <c r="J7" s="146">
        <v>2</v>
      </c>
      <c r="K7" s="146">
        <v>3</v>
      </c>
      <c r="L7" s="146">
        <v>4</v>
      </c>
      <c r="M7" s="146">
        <v>5</v>
      </c>
      <c r="N7" s="146">
        <v>6</v>
      </c>
      <c r="O7" s="146">
        <v>7</v>
      </c>
      <c r="P7" s="146">
        <v>8</v>
      </c>
      <c r="Q7" s="146">
        <v>9</v>
      </c>
      <c r="R7" s="146">
        <v>10</v>
      </c>
      <c r="S7" s="146">
        <v>11</v>
      </c>
      <c r="T7" s="146">
        <v>12</v>
      </c>
      <c r="U7" s="146">
        <v>13</v>
      </c>
      <c r="V7" s="146">
        <v>14</v>
      </c>
      <c r="W7" s="146">
        <v>15</v>
      </c>
      <c r="X7" s="146">
        <v>16</v>
      </c>
      <c r="Y7" s="146">
        <v>17</v>
      </c>
      <c r="Z7" s="146">
        <v>18</v>
      </c>
      <c r="AA7" s="146">
        <v>19</v>
      </c>
      <c r="AB7" s="146">
        <v>20</v>
      </c>
      <c r="AC7" s="146">
        <v>21</v>
      </c>
      <c r="AD7" s="146">
        <v>22</v>
      </c>
      <c r="AE7" s="146">
        <v>23</v>
      </c>
      <c r="AF7" s="146">
        <v>24</v>
      </c>
      <c r="AG7" s="146">
        <v>25</v>
      </c>
      <c r="AH7" s="146">
        <v>26</v>
      </c>
      <c r="AI7" s="146">
        <v>27</v>
      </c>
      <c r="AJ7" s="146">
        <v>28</v>
      </c>
      <c r="AK7" s="146">
        <v>29</v>
      </c>
      <c r="AL7" s="19">
        <v>30</v>
      </c>
      <c r="AM7" s="10">
        <v>31</v>
      </c>
      <c r="AN7" s="391"/>
      <c r="AO7" s="18" t="s">
        <v>12</v>
      </c>
      <c r="AP7" s="18" t="s">
        <v>13</v>
      </c>
      <c r="AQ7" s="373"/>
      <c r="AR7" s="373"/>
      <c r="AS7" s="375"/>
    </row>
    <row r="8" spans="1:47" s="3" customFormat="1" ht="33.75" customHeight="1">
      <c r="A8" s="172">
        <v>1</v>
      </c>
      <c r="B8" s="173"/>
      <c r="C8" s="174"/>
      <c r="D8" s="174"/>
      <c r="E8" s="174"/>
      <c r="F8" s="174"/>
      <c r="G8" s="212"/>
      <c r="H8" s="213"/>
      <c r="I8" s="217"/>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8"/>
      <c r="AL8" s="218"/>
      <c r="AM8" s="219"/>
      <c r="AN8" s="175">
        <f>COUNTIF(I8:AM8,"〇")</f>
        <v>0</v>
      </c>
      <c r="AO8" s="189"/>
      <c r="AP8" s="189"/>
      <c r="AQ8" s="218"/>
      <c r="AR8" s="218"/>
      <c r="AS8" s="253"/>
    </row>
    <row r="9" spans="1:47" s="3" customFormat="1" ht="33.75" customHeight="1">
      <c r="A9" s="24">
        <v>2</v>
      </c>
      <c r="B9" s="164"/>
      <c r="C9" s="164"/>
      <c r="D9" s="164"/>
      <c r="E9" s="164"/>
      <c r="F9" s="164"/>
      <c r="G9" s="169"/>
      <c r="H9" s="214"/>
      <c r="I9" s="221"/>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222"/>
      <c r="AL9" s="222"/>
      <c r="AM9" s="223"/>
      <c r="AN9" s="165">
        <f t="shared" ref="AN9:AN67" si="1">COUNTIF(I9:AM9,"〇")</f>
        <v>0</v>
      </c>
      <c r="AO9" s="190"/>
      <c r="AP9" s="190"/>
      <c r="AQ9" s="222"/>
      <c r="AR9" s="222"/>
      <c r="AS9" s="254"/>
    </row>
    <row r="10" spans="1:47" s="3" customFormat="1" ht="33.75" customHeight="1">
      <c r="A10" s="24">
        <v>3</v>
      </c>
      <c r="B10" s="164"/>
      <c r="C10" s="164"/>
      <c r="D10" s="164"/>
      <c r="E10" s="164"/>
      <c r="F10" s="164"/>
      <c r="G10" s="169"/>
      <c r="H10" s="214"/>
      <c r="I10" s="221"/>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222"/>
      <c r="AL10" s="222"/>
      <c r="AM10" s="223"/>
      <c r="AN10" s="165">
        <f t="shared" si="1"/>
        <v>0</v>
      </c>
      <c r="AO10" s="190"/>
      <c r="AP10" s="190"/>
      <c r="AQ10" s="222"/>
      <c r="AR10" s="222"/>
      <c r="AS10" s="254"/>
    </row>
    <row r="11" spans="1:47" ht="33.75" customHeight="1">
      <c r="A11" s="24">
        <v>4</v>
      </c>
      <c r="B11" s="164"/>
      <c r="C11" s="164"/>
      <c r="D11" s="164"/>
      <c r="E11" s="164"/>
      <c r="F11" s="164"/>
      <c r="G11" s="169"/>
      <c r="H11" s="214"/>
      <c r="I11" s="221"/>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222"/>
      <c r="AL11" s="222"/>
      <c r="AM11" s="223"/>
      <c r="AN11" s="165">
        <f t="shared" si="1"/>
        <v>0</v>
      </c>
      <c r="AO11" s="190"/>
      <c r="AP11" s="190"/>
      <c r="AQ11" s="222"/>
      <c r="AR11" s="222"/>
      <c r="AS11" s="254"/>
    </row>
    <row r="12" spans="1:47" ht="33.75" customHeight="1">
      <c r="A12" s="24">
        <v>5</v>
      </c>
      <c r="B12" s="164"/>
      <c r="C12" s="164"/>
      <c r="D12" s="164"/>
      <c r="E12" s="164"/>
      <c r="F12" s="164"/>
      <c r="G12" s="169"/>
      <c r="H12" s="214"/>
      <c r="I12" s="221"/>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222"/>
      <c r="AL12" s="222"/>
      <c r="AM12" s="223"/>
      <c r="AN12" s="165">
        <f t="shared" si="1"/>
        <v>0</v>
      </c>
      <c r="AO12" s="190"/>
      <c r="AP12" s="190"/>
      <c r="AQ12" s="222"/>
      <c r="AR12" s="222"/>
      <c r="AS12" s="254"/>
    </row>
    <row r="13" spans="1:47" ht="33.75" customHeight="1">
      <c r="A13" s="24">
        <v>6</v>
      </c>
      <c r="B13" s="164"/>
      <c r="C13" s="164"/>
      <c r="D13" s="164"/>
      <c r="E13" s="164"/>
      <c r="F13" s="164"/>
      <c r="G13" s="169"/>
      <c r="H13" s="214"/>
      <c r="I13" s="221"/>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222"/>
      <c r="AL13" s="222"/>
      <c r="AM13" s="223"/>
      <c r="AN13" s="165">
        <f t="shared" si="1"/>
        <v>0</v>
      </c>
      <c r="AO13" s="190"/>
      <c r="AP13" s="190"/>
      <c r="AQ13" s="222"/>
      <c r="AR13" s="222"/>
      <c r="AS13" s="254"/>
    </row>
    <row r="14" spans="1:47" ht="33.75" customHeight="1">
      <c r="A14" s="24">
        <v>7</v>
      </c>
      <c r="B14" s="164"/>
      <c r="C14" s="164"/>
      <c r="D14" s="164"/>
      <c r="E14" s="164"/>
      <c r="F14" s="164"/>
      <c r="G14" s="169"/>
      <c r="H14" s="214"/>
      <c r="I14" s="221"/>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222"/>
      <c r="AL14" s="222"/>
      <c r="AM14" s="223"/>
      <c r="AN14" s="165">
        <f t="shared" si="1"/>
        <v>0</v>
      </c>
      <c r="AO14" s="190"/>
      <c r="AP14" s="190"/>
      <c r="AQ14" s="222"/>
      <c r="AR14" s="222"/>
      <c r="AS14" s="254"/>
    </row>
    <row r="15" spans="1:47" ht="33.75" customHeight="1">
      <c r="A15" s="24">
        <v>8</v>
      </c>
      <c r="B15" s="164"/>
      <c r="C15" s="164"/>
      <c r="D15" s="164"/>
      <c r="E15" s="164"/>
      <c r="F15" s="164"/>
      <c r="G15" s="169"/>
      <c r="H15" s="214"/>
      <c r="I15" s="221"/>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222"/>
      <c r="AL15" s="222"/>
      <c r="AM15" s="223"/>
      <c r="AN15" s="165">
        <f t="shared" si="1"/>
        <v>0</v>
      </c>
      <c r="AO15" s="190"/>
      <c r="AP15" s="190"/>
      <c r="AQ15" s="222"/>
      <c r="AR15" s="222"/>
      <c r="AS15" s="254"/>
    </row>
    <row r="16" spans="1:47" ht="33.75" customHeight="1">
      <c r="A16" s="24">
        <v>9</v>
      </c>
      <c r="B16" s="164"/>
      <c r="C16" s="164"/>
      <c r="D16" s="164"/>
      <c r="E16" s="164"/>
      <c r="F16" s="164"/>
      <c r="G16" s="169"/>
      <c r="H16" s="214"/>
      <c r="I16" s="221"/>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222"/>
      <c r="AL16" s="222"/>
      <c r="AM16" s="223"/>
      <c r="AN16" s="165">
        <f t="shared" si="1"/>
        <v>0</v>
      </c>
      <c r="AO16" s="190"/>
      <c r="AP16" s="190"/>
      <c r="AQ16" s="222"/>
      <c r="AR16" s="222"/>
      <c r="AS16" s="254"/>
    </row>
    <row r="17" spans="1:45" ht="33.75" customHeight="1">
      <c r="A17" s="24">
        <v>10</v>
      </c>
      <c r="B17" s="164"/>
      <c r="C17" s="164"/>
      <c r="D17" s="164"/>
      <c r="E17" s="164"/>
      <c r="F17" s="164"/>
      <c r="G17" s="169"/>
      <c r="H17" s="214"/>
      <c r="I17" s="221"/>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222"/>
      <c r="AL17" s="222"/>
      <c r="AM17" s="223"/>
      <c r="AN17" s="165">
        <f t="shared" si="1"/>
        <v>0</v>
      </c>
      <c r="AO17" s="190"/>
      <c r="AP17" s="190"/>
      <c r="AQ17" s="222"/>
      <c r="AR17" s="222"/>
      <c r="AS17" s="254"/>
    </row>
    <row r="18" spans="1:45" ht="30" customHeight="1">
      <c r="A18" s="24">
        <v>11</v>
      </c>
      <c r="B18" s="164"/>
      <c r="C18" s="164"/>
      <c r="D18" s="164"/>
      <c r="E18" s="164"/>
      <c r="F18" s="164"/>
      <c r="G18" s="169"/>
      <c r="H18" s="214"/>
      <c r="I18" s="221"/>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222"/>
      <c r="AL18" s="222"/>
      <c r="AM18" s="223"/>
      <c r="AN18" s="165">
        <f t="shared" si="1"/>
        <v>0</v>
      </c>
      <c r="AO18" s="190"/>
      <c r="AP18" s="190"/>
      <c r="AQ18" s="222"/>
      <c r="AR18" s="222"/>
      <c r="AS18" s="254"/>
    </row>
    <row r="19" spans="1:45" ht="30" customHeight="1">
      <c r="A19" s="24">
        <v>12</v>
      </c>
      <c r="B19" s="164"/>
      <c r="C19" s="164"/>
      <c r="D19" s="164"/>
      <c r="E19" s="164"/>
      <c r="F19" s="164"/>
      <c r="G19" s="169"/>
      <c r="H19" s="214"/>
      <c r="I19" s="221"/>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222"/>
      <c r="AL19" s="222"/>
      <c r="AM19" s="223"/>
      <c r="AN19" s="165">
        <f t="shared" si="1"/>
        <v>0</v>
      </c>
      <c r="AO19" s="190"/>
      <c r="AP19" s="190"/>
      <c r="AQ19" s="222"/>
      <c r="AR19" s="222"/>
      <c r="AS19" s="254"/>
    </row>
    <row r="20" spans="1:45" ht="33.75" customHeight="1">
      <c r="A20" s="24">
        <v>13</v>
      </c>
      <c r="B20" s="164"/>
      <c r="C20" s="164"/>
      <c r="D20" s="164"/>
      <c r="E20" s="164"/>
      <c r="F20" s="164"/>
      <c r="G20" s="169"/>
      <c r="H20" s="214"/>
      <c r="I20" s="221"/>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222"/>
      <c r="AL20" s="222"/>
      <c r="AM20" s="223"/>
      <c r="AN20" s="165">
        <f t="shared" si="1"/>
        <v>0</v>
      </c>
      <c r="AO20" s="190"/>
      <c r="AP20" s="190"/>
      <c r="AQ20" s="222"/>
      <c r="AR20" s="222"/>
      <c r="AS20" s="254"/>
    </row>
    <row r="21" spans="1:45" ht="33.75" customHeight="1">
      <c r="A21" s="24">
        <v>14</v>
      </c>
      <c r="B21" s="164"/>
      <c r="C21" s="164"/>
      <c r="D21" s="164"/>
      <c r="E21" s="164"/>
      <c r="F21" s="164"/>
      <c r="G21" s="169"/>
      <c r="H21" s="214"/>
      <c r="I21" s="221"/>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222"/>
      <c r="AL21" s="222"/>
      <c r="AM21" s="223"/>
      <c r="AN21" s="165">
        <f t="shared" si="1"/>
        <v>0</v>
      </c>
      <c r="AO21" s="190"/>
      <c r="AP21" s="190"/>
      <c r="AQ21" s="222"/>
      <c r="AR21" s="222"/>
      <c r="AS21" s="254"/>
    </row>
    <row r="22" spans="1:45" ht="33.75" customHeight="1">
      <c r="A22" s="24">
        <v>15</v>
      </c>
      <c r="B22" s="164"/>
      <c r="C22" s="164"/>
      <c r="D22" s="164"/>
      <c r="E22" s="164"/>
      <c r="F22" s="164"/>
      <c r="G22" s="169"/>
      <c r="H22" s="214"/>
      <c r="I22" s="221"/>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222"/>
      <c r="AL22" s="222"/>
      <c r="AM22" s="223"/>
      <c r="AN22" s="165">
        <f t="shared" si="1"/>
        <v>0</v>
      </c>
      <c r="AO22" s="190"/>
      <c r="AP22" s="190"/>
      <c r="AQ22" s="222"/>
      <c r="AR22" s="222"/>
      <c r="AS22" s="254"/>
    </row>
    <row r="23" spans="1:45" ht="33.75" customHeight="1">
      <c r="A23" s="24">
        <v>16</v>
      </c>
      <c r="B23" s="164"/>
      <c r="C23" s="164"/>
      <c r="D23" s="164"/>
      <c r="E23" s="164"/>
      <c r="F23" s="164"/>
      <c r="G23" s="169"/>
      <c r="H23" s="214"/>
      <c r="I23" s="221"/>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222"/>
      <c r="AL23" s="222"/>
      <c r="AM23" s="223"/>
      <c r="AN23" s="165">
        <f t="shared" si="1"/>
        <v>0</v>
      </c>
      <c r="AO23" s="190"/>
      <c r="AP23" s="190"/>
      <c r="AQ23" s="222"/>
      <c r="AR23" s="222"/>
      <c r="AS23" s="254"/>
    </row>
    <row r="24" spans="1:45" ht="33.75" customHeight="1">
      <c r="A24" s="24">
        <v>17</v>
      </c>
      <c r="B24" s="164"/>
      <c r="C24" s="164"/>
      <c r="D24" s="164"/>
      <c r="E24" s="164"/>
      <c r="F24" s="164"/>
      <c r="G24" s="169"/>
      <c r="H24" s="214"/>
      <c r="I24" s="221"/>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222"/>
      <c r="AL24" s="222"/>
      <c r="AM24" s="223"/>
      <c r="AN24" s="165">
        <f t="shared" si="1"/>
        <v>0</v>
      </c>
      <c r="AO24" s="190"/>
      <c r="AP24" s="190"/>
      <c r="AQ24" s="222"/>
      <c r="AR24" s="222"/>
      <c r="AS24" s="254"/>
    </row>
    <row r="25" spans="1:45" ht="33.75" customHeight="1">
      <c r="A25" s="24">
        <v>18</v>
      </c>
      <c r="B25" s="168"/>
      <c r="C25" s="168"/>
      <c r="D25" s="164"/>
      <c r="E25" s="164"/>
      <c r="F25" s="164"/>
      <c r="G25" s="169"/>
      <c r="H25" s="214"/>
      <c r="I25" s="221"/>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222"/>
      <c r="AL25" s="222"/>
      <c r="AM25" s="223"/>
      <c r="AN25" s="165">
        <f t="shared" si="1"/>
        <v>0</v>
      </c>
      <c r="AO25" s="190"/>
      <c r="AP25" s="190"/>
      <c r="AQ25" s="222"/>
      <c r="AR25" s="222"/>
      <c r="AS25" s="254"/>
    </row>
    <row r="26" spans="1:45" ht="33.75" customHeight="1">
      <c r="A26" s="24">
        <v>19</v>
      </c>
      <c r="B26" s="164"/>
      <c r="C26" s="168"/>
      <c r="D26" s="164"/>
      <c r="E26" s="164"/>
      <c r="F26" s="164"/>
      <c r="G26" s="169"/>
      <c r="H26" s="214"/>
      <c r="I26" s="221"/>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222"/>
      <c r="AL26" s="222"/>
      <c r="AM26" s="223"/>
      <c r="AN26" s="165">
        <f t="shared" si="1"/>
        <v>0</v>
      </c>
      <c r="AO26" s="190"/>
      <c r="AP26" s="190"/>
      <c r="AQ26" s="222"/>
      <c r="AR26" s="222"/>
      <c r="AS26" s="254"/>
    </row>
    <row r="27" spans="1:45" ht="33.75" customHeight="1">
      <c r="A27" s="24">
        <v>20</v>
      </c>
      <c r="B27" s="164"/>
      <c r="C27" s="164"/>
      <c r="D27" s="164"/>
      <c r="E27" s="164"/>
      <c r="F27" s="164"/>
      <c r="G27" s="169"/>
      <c r="H27" s="214"/>
      <c r="I27" s="221"/>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222"/>
      <c r="AL27" s="222"/>
      <c r="AM27" s="223"/>
      <c r="AN27" s="165">
        <f t="shared" si="1"/>
        <v>0</v>
      </c>
      <c r="AO27" s="190"/>
      <c r="AP27" s="190"/>
      <c r="AQ27" s="222"/>
      <c r="AR27" s="222"/>
      <c r="AS27" s="254"/>
    </row>
    <row r="28" spans="1:45" ht="30" customHeight="1">
      <c r="A28" s="24">
        <v>21</v>
      </c>
      <c r="B28" s="164"/>
      <c r="C28" s="164"/>
      <c r="D28" s="164"/>
      <c r="E28" s="164"/>
      <c r="F28" s="164"/>
      <c r="G28" s="169"/>
      <c r="H28" s="214"/>
      <c r="I28" s="221"/>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222"/>
      <c r="AL28" s="222"/>
      <c r="AM28" s="223"/>
      <c r="AN28" s="165">
        <f t="shared" si="1"/>
        <v>0</v>
      </c>
      <c r="AO28" s="190"/>
      <c r="AP28" s="190"/>
      <c r="AQ28" s="222"/>
      <c r="AR28" s="222"/>
      <c r="AS28" s="254"/>
    </row>
    <row r="29" spans="1:45" ht="30" customHeight="1">
      <c r="A29" s="24">
        <v>22</v>
      </c>
      <c r="B29" s="164"/>
      <c r="C29" s="164"/>
      <c r="D29" s="164"/>
      <c r="E29" s="164"/>
      <c r="F29" s="164"/>
      <c r="G29" s="169"/>
      <c r="H29" s="214"/>
      <c r="I29" s="221"/>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222"/>
      <c r="AL29" s="222"/>
      <c r="AM29" s="223"/>
      <c r="AN29" s="165">
        <f t="shared" si="1"/>
        <v>0</v>
      </c>
      <c r="AO29" s="190"/>
      <c r="AP29" s="190"/>
      <c r="AQ29" s="222"/>
      <c r="AR29" s="222"/>
      <c r="AS29" s="254"/>
    </row>
    <row r="30" spans="1:45" ht="30" customHeight="1">
      <c r="A30" s="24">
        <v>23</v>
      </c>
      <c r="B30" s="164"/>
      <c r="C30" s="164"/>
      <c r="D30" s="169"/>
      <c r="E30" s="169"/>
      <c r="F30" s="169"/>
      <c r="G30" s="169"/>
      <c r="H30" s="214"/>
      <c r="I30" s="221"/>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222"/>
      <c r="AL30" s="222"/>
      <c r="AM30" s="223"/>
      <c r="AN30" s="165">
        <f t="shared" si="1"/>
        <v>0</v>
      </c>
      <c r="AO30" s="190"/>
      <c r="AP30" s="190"/>
      <c r="AQ30" s="222"/>
      <c r="AR30" s="222"/>
      <c r="AS30" s="254"/>
    </row>
    <row r="31" spans="1:45" ht="30" customHeight="1">
      <c r="A31" s="24">
        <v>24</v>
      </c>
      <c r="B31" s="164"/>
      <c r="C31" s="164"/>
      <c r="D31" s="169"/>
      <c r="E31" s="169"/>
      <c r="F31" s="169"/>
      <c r="G31" s="169"/>
      <c r="H31" s="214"/>
      <c r="I31" s="221"/>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222"/>
      <c r="AL31" s="222"/>
      <c r="AM31" s="223"/>
      <c r="AN31" s="165">
        <f t="shared" si="1"/>
        <v>0</v>
      </c>
      <c r="AO31" s="190"/>
      <c r="AP31" s="190"/>
      <c r="AQ31" s="222"/>
      <c r="AR31" s="222"/>
      <c r="AS31" s="254"/>
    </row>
    <row r="32" spans="1:45" ht="30" customHeight="1">
      <c r="A32" s="24">
        <v>25</v>
      </c>
      <c r="B32" s="164"/>
      <c r="C32" s="164"/>
      <c r="D32" s="169"/>
      <c r="E32" s="169"/>
      <c r="F32" s="169"/>
      <c r="G32" s="169"/>
      <c r="H32" s="214"/>
      <c r="I32" s="221"/>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222"/>
      <c r="AL32" s="222"/>
      <c r="AM32" s="223"/>
      <c r="AN32" s="165">
        <f t="shared" si="1"/>
        <v>0</v>
      </c>
      <c r="AO32" s="190"/>
      <c r="AP32" s="190"/>
      <c r="AQ32" s="222"/>
      <c r="AR32" s="222"/>
      <c r="AS32" s="254"/>
    </row>
    <row r="33" spans="1:45" ht="30" customHeight="1">
      <c r="A33" s="24">
        <v>26</v>
      </c>
      <c r="B33" s="164"/>
      <c r="C33" s="164"/>
      <c r="D33" s="169"/>
      <c r="E33" s="169"/>
      <c r="F33" s="169"/>
      <c r="G33" s="169"/>
      <c r="H33" s="214"/>
      <c r="I33" s="221"/>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222"/>
      <c r="AL33" s="222"/>
      <c r="AM33" s="223"/>
      <c r="AN33" s="165">
        <f t="shared" si="1"/>
        <v>0</v>
      </c>
      <c r="AO33" s="190"/>
      <c r="AP33" s="190"/>
      <c r="AQ33" s="222"/>
      <c r="AR33" s="222"/>
      <c r="AS33" s="254"/>
    </row>
    <row r="34" spans="1:45" ht="30" customHeight="1">
      <c r="A34" s="24">
        <v>27</v>
      </c>
      <c r="B34" s="164"/>
      <c r="C34" s="164"/>
      <c r="D34" s="169"/>
      <c r="E34" s="169"/>
      <c r="F34" s="169"/>
      <c r="G34" s="169"/>
      <c r="H34" s="214"/>
      <c r="I34" s="221"/>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222"/>
      <c r="AL34" s="222"/>
      <c r="AM34" s="223"/>
      <c r="AN34" s="165">
        <f t="shared" si="1"/>
        <v>0</v>
      </c>
      <c r="AO34" s="190"/>
      <c r="AP34" s="190"/>
      <c r="AQ34" s="222"/>
      <c r="AR34" s="222"/>
      <c r="AS34" s="254"/>
    </row>
    <row r="35" spans="1:45" ht="30" customHeight="1">
      <c r="A35" s="24">
        <v>28</v>
      </c>
      <c r="B35" s="164"/>
      <c r="C35" s="164"/>
      <c r="D35" s="169"/>
      <c r="E35" s="169"/>
      <c r="F35" s="169"/>
      <c r="G35" s="169"/>
      <c r="H35" s="214"/>
      <c r="I35" s="221"/>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222"/>
      <c r="AL35" s="222"/>
      <c r="AM35" s="223"/>
      <c r="AN35" s="165">
        <f t="shared" si="1"/>
        <v>0</v>
      </c>
      <c r="AO35" s="190"/>
      <c r="AP35" s="190"/>
      <c r="AQ35" s="222"/>
      <c r="AR35" s="222"/>
      <c r="AS35" s="254"/>
    </row>
    <row r="36" spans="1:45" ht="30" customHeight="1">
      <c r="A36" s="24">
        <v>29</v>
      </c>
      <c r="B36" s="164"/>
      <c r="C36" s="164"/>
      <c r="D36" s="169"/>
      <c r="E36" s="169"/>
      <c r="F36" s="169"/>
      <c r="G36" s="169"/>
      <c r="H36" s="214"/>
      <c r="I36" s="221"/>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222"/>
      <c r="AL36" s="222"/>
      <c r="AM36" s="223"/>
      <c r="AN36" s="165">
        <f t="shared" si="1"/>
        <v>0</v>
      </c>
      <c r="AO36" s="190"/>
      <c r="AP36" s="190"/>
      <c r="AQ36" s="222"/>
      <c r="AR36" s="222"/>
      <c r="AS36" s="254"/>
    </row>
    <row r="37" spans="1:45" ht="30" customHeight="1">
      <c r="A37" s="24">
        <v>30</v>
      </c>
      <c r="B37" s="164"/>
      <c r="C37" s="164"/>
      <c r="D37" s="169"/>
      <c r="E37" s="169"/>
      <c r="F37" s="169"/>
      <c r="G37" s="169"/>
      <c r="H37" s="214"/>
      <c r="I37" s="221"/>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222"/>
      <c r="AL37" s="222"/>
      <c r="AM37" s="223"/>
      <c r="AN37" s="165">
        <f t="shared" si="1"/>
        <v>0</v>
      </c>
      <c r="AO37" s="190"/>
      <c r="AP37" s="190"/>
      <c r="AQ37" s="222"/>
      <c r="AR37" s="222"/>
      <c r="AS37" s="254"/>
    </row>
    <row r="38" spans="1:45" ht="30" customHeight="1">
      <c r="A38" s="24">
        <v>31</v>
      </c>
      <c r="B38" s="164"/>
      <c r="C38" s="164"/>
      <c r="D38" s="169"/>
      <c r="E38" s="169"/>
      <c r="F38" s="169"/>
      <c r="G38" s="169"/>
      <c r="H38" s="214"/>
      <c r="I38" s="221"/>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222"/>
      <c r="AL38" s="222"/>
      <c r="AM38" s="223"/>
      <c r="AN38" s="165">
        <f t="shared" si="1"/>
        <v>0</v>
      </c>
      <c r="AO38" s="190"/>
      <c r="AP38" s="190"/>
      <c r="AQ38" s="222"/>
      <c r="AR38" s="222"/>
      <c r="AS38" s="254"/>
    </row>
    <row r="39" spans="1:45" ht="30" customHeight="1">
      <c r="A39" s="24">
        <v>32</v>
      </c>
      <c r="B39" s="164"/>
      <c r="C39" s="164"/>
      <c r="D39" s="169"/>
      <c r="E39" s="169"/>
      <c r="F39" s="169"/>
      <c r="G39" s="169"/>
      <c r="H39" s="214"/>
      <c r="I39" s="221"/>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222"/>
      <c r="AL39" s="222"/>
      <c r="AM39" s="223"/>
      <c r="AN39" s="165">
        <f t="shared" si="1"/>
        <v>0</v>
      </c>
      <c r="AO39" s="190"/>
      <c r="AP39" s="190"/>
      <c r="AQ39" s="222"/>
      <c r="AR39" s="222"/>
      <c r="AS39" s="254"/>
    </row>
    <row r="40" spans="1:45" ht="30" customHeight="1">
      <c r="A40" s="24">
        <v>33</v>
      </c>
      <c r="B40" s="164"/>
      <c r="C40" s="164"/>
      <c r="D40" s="169"/>
      <c r="E40" s="169"/>
      <c r="F40" s="169"/>
      <c r="G40" s="169"/>
      <c r="H40" s="214"/>
      <c r="I40" s="221"/>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222"/>
      <c r="AL40" s="222"/>
      <c r="AM40" s="223"/>
      <c r="AN40" s="165">
        <f t="shared" si="1"/>
        <v>0</v>
      </c>
      <c r="AO40" s="190"/>
      <c r="AP40" s="190"/>
      <c r="AQ40" s="222"/>
      <c r="AR40" s="222"/>
      <c r="AS40" s="254"/>
    </row>
    <row r="41" spans="1:45" ht="30" customHeight="1">
      <c r="A41" s="24">
        <v>34</v>
      </c>
      <c r="B41" s="164"/>
      <c r="C41" s="164"/>
      <c r="D41" s="169"/>
      <c r="E41" s="169"/>
      <c r="F41" s="169"/>
      <c r="G41" s="169"/>
      <c r="H41" s="214"/>
      <c r="I41" s="221"/>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222"/>
      <c r="AL41" s="222"/>
      <c r="AM41" s="223"/>
      <c r="AN41" s="165">
        <f t="shared" si="1"/>
        <v>0</v>
      </c>
      <c r="AO41" s="190"/>
      <c r="AP41" s="190"/>
      <c r="AQ41" s="222"/>
      <c r="AR41" s="222"/>
      <c r="AS41" s="254"/>
    </row>
    <row r="42" spans="1:45" ht="30" customHeight="1">
      <c r="A42" s="24">
        <v>35</v>
      </c>
      <c r="B42" s="164"/>
      <c r="C42" s="164"/>
      <c r="D42" s="169"/>
      <c r="E42" s="169"/>
      <c r="F42" s="169"/>
      <c r="G42" s="169"/>
      <c r="H42" s="214"/>
      <c r="I42" s="221"/>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222"/>
      <c r="AL42" s="222"/>
      <c r="AM42" s="223"/>
      <c r="AN42" s="165">
        <f t="shared" si="1"/>
        <v>0</v>
      </c>
      <c r="AO42" s="190"/>
      <c r="AP42" s="190"/>
      <c r="AQ42" s="222"/>
      <c r="AR42" s="222"/>
      <c r="AS42" s="254"/>
    </row>
    <row r="43" spans="1:45" ht="30" customHeight="1">
      <c r="A43" s="24">
        <v>36</v>
      </c>
      <c r="B43" s="164"/>
      <c r="C43" s="164"/>
      <c r="D43" s="169"/>
      <c r="E43" s="169"/>
      <c r="F43" s="169"/>
      <c r="G43" s="169"/>
      <c r="H43" s="214"/>
      <c r="I43" s="221"/>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222"/>
      <c r="AL43" s="222"/>
      <c r="AM43" s="223"/>
      <c r="AN43" s="165">
        <f t="shared" si="1"/>
        <v>0</v>
      </c>
      <c r="AO43" s="190"/>
      <c r="AP43" s="190"/>
      <c r="AQ43" s="222"/>
      <c r="AR43" s="222"/>
      <c r="AS43" s="254"/>
    </row>
    <row r="44" spans="1:45" ht="30" customHeight="1">
      <c r="A44" s="24">
        <v>37</v>
      </c>
      <c r="B44" s="164"/>
      <c r="C44" s="164"/>
      <c r="D44" s="169"/>
      <c r="E44" s="169"/>
      <c r="F44" s="169"/>
      <c r="G44" s="169"/>
      <c r="H44" s="214"/>
      <c r="I44" s="221"/>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222"/>
      <c r="AL44" s="222"/>
      <c r="AM44" s="223"/>
      <c r="AN44" s="165">
        <f t="shared" si="1"/>
        <v>0</v>
      </c>
      <c r="AO44" s="190"/>
      <c r="AP44" s="190"/>
      <c r="AQ44" s="222"/>
      <c r="AR44" s="222"/>
      <c r="AS44" s="254"/>
    </row>
    <row r="45" spans="1:45" ht="30" customHeight="1">
      <c r="A45" s="24">
        <v>38</v>
      </c>
      <c r="B45" s="164"/>
      <c r="C45" s="164"/>
      <c r="D45" s="169"/>
      <c r="E45" s="169"/>
      <c r="F45" s="169"/>
      <c r="G45" s="169"/>
      <c r="H45" s="214"/>
      <c r="I45" s="221"/>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222"/>
      <c r="AL45" s="222"/>
      <c r="AM45" s="223"/>
      <c r="AN45" s="165">
        <f t="shared" si="1"/>
        <v>0</v>
      </c>
      <c r="AO45" s="190"/>
      <c r="AP45" s="190"/>
      <c r="AQ45" s="222"/>
      <c r="AR45" s="222"/>
      <c r="AS45" s="254"/>
    </row>
    <row r="46" spans="1:45" ht="30" customHeight="1">
      <c r="A46" s="24">
        <v>39</v>
      </c>
      <c r="B46" s="164"/>
      <c r="C46" s="164"/>
      <c r="D46" s="164"/>
      <c r="E46" s="164"/>
      <c r="F46" s="164"/>
      <c r="G46" s="169"/>
      <c r="H46" s="214"/>
      <c r="I46" s="221"/>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222"/>
      <c r="AL46" s="222"/>
      <c r="AM46" s="223"/>
      <c r="AN46" s="165">
        <f t="shared" si="1"/>
        <v>0</v>
      </c>
      <c r="AO46" s="190"/>
      <c r="AP46" s="190"/>
      <c r="AQ46" s="222"/>
      <c r="AR46" s="222"/>
      <c r="AS46" s="254"/>
    </row>
    <row r="47" spans="1:45" ht="30" customHeight="1">
      <c r="A47" s="24">
        <v>40</v>
      </c>
      <c r="B47" s="164"/>
      <c r="C47" s="164"/>
      <c r="D47" s="164"/>
      <c r="E47" s="164"/>
      <c r="F47" s="164"/>
      <c r="G47" s="169"/>
      <c r="H47" s="214"/>
      <c r="I47" s="221"/>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222"/>
      <c r="AL47" s="222"/>
      <c r="AM47" s="223"/>
      <c r="AN47" s="165">
        <f t="shared" si="1"/>
        <v>0</v>
      </c>
      <c r="AO47" s="190"/>
      <c r="AP47" s="190"/>
      <c r="AQ47" s="222"/>
      <c r="AR47" s="222"/>
      <c r="AS47" s="254"/>
    </row>
    <row r="48" spans="1:45" ht="30" customHeight="1">
      <c r="A48" s="24">
        <v>41</v>
      </c>
      <c r="B48" s="164"/>
      <c r="C48" s="164"/>
      <c r="D48" s="164"/>
      <c r="E48" s="164"/>
      <c r="F48" s="164"/>
      <c r="G48" s="169"/>
      <c r="H48" s="214"/>
      <c r="I48" s="221"/>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222"/>
      <c r="AL48" s="222"/>
      <c r="AM48" s="223"/>
      <c r="AN48" s="165">
        <f t="shared" si="1"/>
        <v>0</v>
      </c>
      <c r="AO48" s="190"/>
      <c r="AP48" s="190"/>
      <c r="AQ48" s="222"/>
      <c r="AR48" s="222"/>
      <c r="AS48" s="254"/>
    </row>
    <row r="49" spans="1:45" ht="30" customHeight="1">
      <c r="A49" s="24">
        <v>42</v>
      </c>
      <c r="B49" s="164"/>
      <c r="C49" s="164"/>
      <c r="D49" s="169"/>
      <c r="E49" s="169"/>
      <c r="F49" s="169"/>
      <c r="G49" s="169"/>
      <c r="H49" s="214"/>
      <c r="I49" s="221"/>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222"/>
      <c r="AL49" s="222"/>
      <c r="AM49" s="223"/>
      <c r="AN49" s="165">
        <f t="shared" si="1"/>
        <v>0</v>
      </c>
      <c r="AO49" s="190"/>
      <c r="AP49" s="190"/>
      <c r="AQ49" s="222"/>
      <c r="AR49" s="222"/>
      <c r="AS49" s="254"/>
    </row>
    <row r="50" spans="1:45" ht="30" customHeight="1">
      <c r="A50" s="24">
        <v>43</v>
      </c>
      <c r="B50" s="169"/>
      <c r="C50" s="226"/>
      <c r="D50" s="169"/>
      <c r="E50" s="169"/>
      <c r="F50" s="169"/>
      <c r="G50" s="169"/>
      <c r="H50" s="214"/>
      <c r="I50" s="221"/>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222"/>
      <c r="AL50" s="222"/>
      <c r="AM50" s="223"/>
      <c r="AN50" s="165">
        <f t="shared" si="1"/>
        <v>0</v>
      </c>
      <c r="AO50" s="190"/>
      <c r="AP50" s="190"/>
      <c r="AQ50" s="222"/>
      <c r="AR50" s="222"/>
      <c r="AS50" s="254"/>
    </row>
    <row r="51" spans="1:45" ht="30" customHeight="1">
      <c r="A51" s="24">
        <v>44</v>
      </c>
      <c r="B51" s="169"/>
      <c r="C51" s="226"/>
      <c r="D51" s="169"/>
      <c r="E51" s="169"/>
      <c r="F51" s="169"/>
      <c r="G51" s="169"/>
      <c r="H51" s="214"/>
      <c r="I51" s="221"/>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222"/>
      <c r="AL51" s="222"/>
      <c r="AM51" s="223"/>
      <c r="AN51" s="165">
        <f t="shared" si="1"/>
        <v>0</v>
      </c>
      <c r="AO51" s="190"/>
      <c r="AP51" s="190"/>
      <c r="AQ51" s="222"/>
      <c r="AR51" s="222"/>
      <c r="AS51" s="254"/>
    </row>
    <row r="52" spans="1:45" ht="30" customHeight="1">
      <c r="A52" s="24">
        <v>45</v>
      </c>
      <c r="B52" s="169"/>
      <c r="C52" s="226"/>
      <c r="D52" s="169"/>
      <c r="E52" s="169"/>
      <c r="F52" s="169"/>
      <c r="G52" s="169"/>
      <c r="H52" s="214"/>
      <c r="I52" s="221"/>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222"/>
      <c r="AL52" s="222"/>
      <c r="AM52" s="223"/>
      <c r="AN52" s="165">
        <f t="shared" si="1"/>
        <v>0</v>
      </c>
      <c r="AO52" s="190"/>
      <c r="AP52" s="190"/>
      <c r="AQ52" s="222"/>
      <c r="AR52" s="222"/>
      <c r="AS52" s="254"/>
    </row>
    <row r="53" spans="1:45" ht="30" customHeight="1">
      <c r="A53" s="24">
        <v>46</v>
      </c>
      <c r="B53" s="169"/>
      <c r="C53" s="226"/>
      <c r="D53" s="169"/>
      <c r="E53" s="169"/>
      <c r="F53" s="169"/>
      <c r="G53" s="169"/>
      <c r="H53" s="214"/>
      <c r="I53" s="221"/>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222"/>
      <c r="AL53" s="222"/>
      <c r="AM53" s="223"/>
      <c r="AN53" s="165">
        <f t="shared" si="1"/>
        <v>0</v>
      </c>
      <c r="AO53" s="190"/>
      <c r="AP53" s="190"/>
      <c r="AQ53" s="222"/>
      <c r="AR53" s="222"/>
      <c r="AS53" s="254"/>
    </row>
    <row r="54" spans="1:45" ht="30" customHeight="1">
      <c r="A54" s="24">
        <v>47</v>
      </c>
      <c r="B54" s="169"/>
      <c r="C54" s="226"/>
      <c r="D54" s="169"/>
      <c r="E54" s="169"/>
      <c r="F54" s="169"/>
      <c r="G54" s="169"/>
      <c r="H54" s="214"/>
      <c r="I54" s="221"/>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222"/>
      <c r="AL54" s="222"/>
      <c r="AM54" s="223"/>
      <c r="AN54" s="165">
        <f t="shared" si="1"/>
        <v>0</v>
      </c>
      <c r="AO54" s="190"/>
      <c r="AP54" s="190"/>
      <c r="AQ54" s="222"/>
      <c r="AR54" s="222"/>
      <c r="AS54" s="254"/>
    </row>
    <row r="55" spans="1:45" ht="30" customHeight="1">
      <c r="A55" s="24">
        <v>48</v>
      </c>
      <c r="B55" s="169"/>
      <c r="C55" s="226"/>
      <c r="D55" s="169"/>
      <c r="E55" s="169"/>
      <c r="F55" s="169"/>
      <c r="G55" s="169"/>
      <c r="H55" s="214"/>
      <c r="I55" s="221"/>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222"/>
      <c r="AL55" s="222"/>
      <c r="AM55" s="223"/>
      <c r="AN55" s="165">
        <f t="shared" si="1"/>
        <v>0</v>
      </c>
      <c r="AO55" s="190"/>
      <c r="AP55" s="190"/>
      <c r="AQ55" s="222"/>
      <c r="AR55" s="222"/>
      <c r="AS55" s="254"/>
    </row>
    <row r="56" spans="1:45" ht="30" customHeight="1">
      <c r="A56" s="24">
        <v>49</v>
      </c>
      <c r="B56" s="169"/>
      <c r="C56" s="226"/>
      <c r="D56" s="169"/>
      <c r="E56" s="169"/>
      <c r="F56" s="169"/>
      <c r="G56" s="169"/>
      <c r="H56" s="214"/>
      <c r="I56" s="221"/>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222"/>
      <c r="AL56" s="222"/>
      <c r="AM56" s="223"/>
      <c r="AN56" s="165">
        <f t="shared" si="1"/>
        <v>0</v>
      </c>
      <c r="AO56" s="190"/>
      <c r="AP56" s="190"/>
      <c r="AQ56" s="222"/>
      <c r="AR56" s="222"/>
      <c r="AS56" s="254"/>
    </row>
    <row r="57" spans="1:45" ht="30" customHeight="1">
      <c r="A57" s="24">
        <v>50</v>
      </c>
      <c r="B57" s="169"/>
      <c r="C57" s="226"/>
      <c r="D57" s="169"/>
      <c r="E57" s="169"/>
      <c r="F57" s="169"/>
      <c r="G57" s="169"/>
      <c r="H57" s="214"/>
      <c r="I57" s="221"/>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69"/>
      <c r="AK57" s="222"/>
      <c r="AL57" s="222"/>
      <c r="AM57" s="223"/>
      <c r="AN57" s="165">
        <f t="shared" si="1"/>
        <v>0</v>
      </c>
      <c r="AO57" s="190"/>
      <c r="AP57" s="190"/>
      <c r="AQ57" s="222"/>
      <c r="AR57" s="222"/>
      <c r="AS57" s="254"/>
    </row>
    <row r="58" spans="1:45" ht="30" customHeight="1">
      <c r="A58" s="24">
        <v>51</v>
      </c>
      <c r="B58" s="169"/>
      <c r="C58" s="226"/>
      <c r="D58" s="169"/>
      <c r="E58" s="169"/>
      <c r="F58" s="169"/>
      <c r="G58" s="169"/>
      <c r="H58" s="214"/>
      <c r="I58" s="221"/>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222"/>
      <c r="AL58" s="222"/>
      <c r="AM58" s="223"/>
      <c r="AN58" s="165">
        <f t="shared" si="1"/>
        <v>0</v>
      </c>
      <c r="AO58" s="190"/>
      <c r="AP58" s="190"/>
      <c r="AQ58" s="222"/>
      <c r="AR58" s="222"/>
      <c r="AS58" s="254"/>
    </row>
    <row r="59" spans="1:45" ht="30" customHeight="1">
      <c r="A59" s="24">
        <v>52</v>
      </c>
      <c r="B59" s="169"/>
      <c r="C59" s="226"/>
      <c r="D59" s="169"/>
      <c r="E59" s="169"/>
      <c r="F59" s="169"/>
      <c r="G59" s="169"/>
      <c r="H59" s="214"/>
      <c r="I59" s="221"/>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222"/>
      <c r="AL59" s="222"/>
      <c r="AM59" s="223"/>
      <c r="AN59" s="165">
        <f t="shared" si="1"/>
        <v>0</v>
      </c>
      <c r="AO59" s="190"/>
      <c r="AP59" s="190"/>
      <c r="AQ59" s="222"/>
      <c r="AR59" s="222"/>
      <c r="AS59" s="254"/>
    </row>
    <row r="60" spans="1:45" ht="30" customHeight="1">
      <c r="A60" s="24">
        <v>53</v>
      </c>
      <c r="B60" s="169"/>
      <c r="C60" s="226"/>
      <c r="D60" s="169"/>
      <c r="E60" s="169"/>
      <c r="F60" s="169"/>
      <c r="G60" s="169"/>
      <c r="H60" s="214"/>
      <c r="I60" s="221"/>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222"/>
      <c r="AL60" s="222"/>
      <c r="AM60" s="223"/>
      <c r="AN60" s="165">
        <f t="shared" si="1"/>
        <v>0</v>
      </c>
      <c r="AO60" s="190"/>
      <c r="AP60" s="190"/>
      <c r="AQ60" s="222"/>
      <c r="AR60" s="222"/>
      <c r="AS60" s="254"/>
    </row>
    <row r="61" spans="1:45" ht="30" customHeight="1">
      <c r="A61" s="24">
        <v>54</v>
      </c>
      <c r="B61" s="169"/>
      <c r="C61" s="226"/>
      <c r="D61" s="169"/>
      <c r="E61" s="169"/>
      <c r="F61" s="169"/>
      <c r="G61" s="169"/>
      <c r="H61" s="214"/>
      <c r="I61" s="221"/>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222"/>
      <c r="AL61" s="222"/>
      <c r="AM61" s="223"/>
      <c r="AN61" s="165">
        <f t="shared" si="1"/>
        <v>0</v>
      </c>
      <c r="AO61" s="190"/>
      <c r="AP61" s="190"/>
      <c r="AQ61" s="222"/>
      <c r="AR61" s="222"/>
      <c r="AS61" s="254"/>
    </row>
    <row r="62" spans="1:45" ht="30" customHeight="1">
      <c r="A62" s="24">
        <v>55</v>
      </c>
      <c r="B62" s="169"/>
      <c r="C62" s="226"/>
      <c r="D62" s="169"/>
      <c r="E62" s="169"/>
      <c r="F62" s="169"/>
      <c r="G62" s="169"/>
      <c r="H62" s="214"/>
      <c r="I62" s="221"/>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222"/>
      <c r="AL62" s="222"/>
      <c r="AM62" s="223"/>
      <c r="AN62" s="165">
        <f t="shared" si="1"/>
        <v>0</v>
      </c>
      <c r="AO62" s="190"/>
      <c r="AP62" s="190"/>
      <c r="AQ62" s="222"/>
      <c r="AR62" s="222"/>
      <c r="AS62" s="254"/>
    </row>
    <row r="63" spans="1:45" ht="30" customHeight="1">
      <c r="A63" s="24">
        <v>56</v>
      </c>
      <c r="B63" s="169"/>
      <c r="C63" s="226"/>
      <c r="D63" s="169"/>
      <c r="E63" s="169"/>
      <c r="F63" s="169"/>
      <c r="G63" s="169"/>
      <c r="H63" s="214"/>
      <c r="I63" s="221"/>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222"/>
      <c r="AL63" s="222"/>
      <c r="AM63" s="223"/>
      <c r="AN63" s="165">
        <f t="shared" si="1"/>
        <v>0</v>
      </c>
      <c r="AO63" s="190"/>
      <c r="AP63" s="190"/>
      <c r="AQ63" s="222"/>
      <c r="AR63" s="222"/>
      <c r="AS63" s="254"/>
    </row>
    <row r="64" spans="1:45" ht="30" customHeight="1">
      <c r="A64" s="24">
        <v>57</v>
      </c>
      <c r="B64" s="169"/>
      <c r="C64" s="226"/>
      <c r="D64" s="169"/>
      <c r="E64" s="169"/>
      <c r="F64" s="169"/>
      <c r="G64" s="169"/>
      <c r="H64" s="214"/>
      <c r="I64" s="221"/>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222"/>
      <c r="AL64" s="222"/>
      <c r="AM64" s="223"/>
      <c r="AN64" s="165">
        <f t="shared" si="1"/>
        <v>0</v>
      </c>
      <c r="AO64" s="190"/>
      <c r="AP64" s="190"/>
      <c r="AQ64" s="222"/>
      <c r="AR64" s="222"/>
      <c r="AS64" s="254"/>
    </row>
    <row r="65" spans="1:45" ht="30" customHeight="1">
      <c r="A65" s="24">
        <v>58</v>
      </c>
      <c r="B65" s="169"/>
      <c r="C65" s="226"/>
      <c r="D65" s="169"/>
      <c r="E65" s="169"/>
      <c r="F65" s="169"/>
      <c r="G65" s="169"/>
      <c r="H65" s="214"/>
      <c r="I65" s="221"/>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222"/>
      <c r="AL65" s="222"/>
      <c r="AM65" s="223"/>
      <c r="AN65" s="165">
        <f t="shared" si="1"/>
        <v>0</v>
      </c>
      <c r="AO65" s="190"/>
      <c r="AP65" s="190"/>
      <c r="AQ65" s="222"/>
      <c r="AR65" s="222"/>
      <c r="AS65" s="254"/>
    </row>
    <row r="66" spans="1:45" ht="30" customHeight="1">
      <c r="A66" s="24">
        <v>59</v>
      </c>
      <c r="B66" s="169"/>
      <c r="C66" s="226"/>
      <c r="D66" s="169"/>
      <c r="E66" s="169"/>
      <c r="F66" s="169"/>
      <c r="G66" s="169"/>
      <c r="H66" s="214"/>
      <c r="I66" s="221"/>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222"/>
      <c r="AL66" s="222"/>
      <c r="AM66" s="223"/>
      <c r="AN66" s="165">
        <f t="shared" si="1"/>
        <v>0</v>
      </c>
      <c r="AO66" s="190"/>
      <c r="AP66" s="190"/>
      <c r="AQ66" s="222"/>
      <c r="AR66" s="222"/>
      <c r="AS66" s="254"/>
    </row>
    <row r="67" spans="1:45" ht="30" customHeight="1" thickBot="1">
      <c r="A67" s="24">
        <v>60</v>
      </c>
      <c r="B67" s="215"/>
      <c r="C67" s="227"/>
      <c r="D67" s="215"/>
      <c r="E67" s="215"/>
      <c r="F67" s="215"/>
      <c r="G67" s="215"/>
      <c r="H67" s="216"/>
      <c r="I67" s="228"/>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215"/>
      <c r="AI67" s="215"/>
      <c r="AJ67" s="215"/>
      <c r="AK67" s="229"/>
      <c r="AL67" s="229"/>
      <c r="AM67" s="230"/>
      <c r="AN67" s="231">
        <f t="shared" si="1"/>
        <v>0</v>
      </c>
      <c r="AO67" s="233"/>
      <c r="AP67" s="233"/>
      <c r="AQ67" s="229"/>
      <c r="AR67" s="229"/>
      <c r="AS67" s="255"/>
    </row>
    <row r="68" spans="1:45" ht="30" customHeight="1" thickTop="1" thickBot="1">
      <c r="A68" s="376" t="s">
        <v>2</v>
      </c>
      <c r="B68" s="377"/>
      <c r="C68" s="377"/>
      <c r="D68" s="377"/>
      <c r="E68" s="377"/>
      <c r="F68" s="377"/>
      <c r="G68" s="377"/>
      <c r="H68" s="378"/>
      <c r="I68" s="236">
        <f>COUNTIF(I8:I67,"〇")</f>
        <v>0</v>
      </c>
      <c r="J68" s="237">
        <f>COUNTIF(J8:J67,"〇")</f>
        <v>0</v>
      </c>
      <c r="K68" s="237">
        <f>COUNTIF(K8:K67,"〇")</f>
        <v>0</v>
      </c>
      <c r="L68" s="237">
        <f>COUNTIF(L8:L67,"〇")</f>
        <v>0</v>
      </c>
      <c r="M68" s="237">
        <f>COUNTIF(M8:M67,"〇")</f>
        <v>0</v>
      </c>
      <c r="N68" s="237">
        <f t="shared" ref="N68:AM68" si="2">COUNTIF(N8:N67,"〇")</f>
        <v>0</v>
      </c>
      <c r="O68" s="237">
        <f t="shared" si="2"/>
        <v>0</v>
      </c>
      <c r="P68" s="237">
        <f t="shared" si="2"/>
        <v>0</v>
      </c>
      <c r="Q68" s="237">
        <f t="shared" si="2"/>
        <v>0</v>
      </c>
      <c r="R68" s="237">
        <f t="shared" si="2"/>
        <v>0</v>
      </c>
      <c r="S68" s="237">
        <f t="shared" si="2"/>
        <v>0</v>
      </c>
      <c r="T68" s="237">
        <f t="shared" si="2"/>
        <v>0</v>
      </c>
      <c r="U68" s="237">
        <f t="shared" si="2"/>
        <v>0</v>
      </c>
      <c r="V68" s="237">
        <f t="shared" si="2"/>
        <v>0</v>
      </c>
      <c r="W68" s="237">
        <f t="shared" si="2"/>
        <v>0</v>
      </c>
      <c r="X68" s="237">
        <f t="shared" si="2"/>
        <v>0</v>
      </c>
      <c r="Y68" s="237">
        <f t="shared" si="2"/>
        <v>0</v>
      </c>
      <c r="Z68" s="237">
        <f t="shared" si="2"/>
        <v>0</v>
      </c>
      <c r="AA68" s="237">
        <f t="shared" si="2"/>
        <v>0</v>
      </c>
      <c r="AB68" s="237">
        <f t="shared" si="2"/>
        <v>0</v>
      </c>
      <c r="AC68" s="237">
        <f t="shared" si="2"/>
        <v>0</v>
      </c>
      <c r="AD68" s="237">
        <f t="shared" si="2"/>
        <v>0</v>
      </c>
      <c r="AE68" s="237">
        <f t="shared" si="2"/>
        <v>0</v>
      </c>
      <c r="AF68" s="237">
        <f t="shared" si="2"/>
        <v>0</v>
      </c>
      <c r="AG68" s="237">
        <f t="shared" si="2"/>
        <v>0</v>
      </c>
      <c r="AH68" s="237">
        <f t="shared" si="2"/>
        <v>0</v>
      </c>
      <c r="AI68" s="237">
        <f t="shared" si="2"/>
        <v>0</v>
      </c>
      <c r="AJ68" s="237">
        <f t="shared" si="2"/>
        <v>0</v>
      </c>
      <c r="AK68" s="237">
        <f t="shared" si="2"/>
        <v>0</v>
      </c>
      <c r="AL68" s="237">
        <f t="shared" si="2"/>
        <v>0</v>
      </c>
      <c r="AM68" s="237">
        <f t="shared" si="2"/>
        <v>0</v>
      </c>
      <c r="AN68" s="249">
        <f>SUM(AN8:AN67)</f>
        <v>0</v>
      </c>
      <c r="AO68" s="250">
        <f>+COUNTA(AO8:AO67)</f>
        <v>0</v>
      </c>
      <c r="AP68" s="250">
        <f>+COUNTA(AP8:AP67)</f>
        <v>0</v>
      </c>
      <c r="AQ68" s="250">
        <f>COUNTIF(AQ8:AQ67,"〇")</f>
        <v>0</v>
      </c>
      <c r="AR68" s="250">
        <f>COUNTIF(AR8:AR67,"〇")</f>
        <v>0</v>
      </c>
      <c r="AS68" s="251"/>
    </row>
    <row r="69" spans="1:45" ht="30" customHeight="1" thickBot="1">
      <c r="A69" s="241"/>
      <c r="B69" s="402" t="s">
        <v>146</v>
      </c>
      <c r="C69" s="402"/>
      <c r="D69" s="402"/>
      <c r="E69" s="402"/>
      <c r="F69" s="402"/>
      <c r="G69" s="402"/>
      <c r="H69" s="403"/>
      <c r="I69" s="242">
        <f>+COUNTIFS($H$8:$H$67,"〇",I8:I67,"〇")</f>
        <v>0</v>
      </c>
      <c r="J69" s="243">
        <f t="shared" ref="J69:AM69" si="3">+COUNTIFS($H$8:$H$67,"〇",J8:J67,"〇")</f>
        <v>0</v>
      </c>
      <c r="K69" s="243">
        <f t="shared" si="3"/>
        <v>0</v>
      </c>
      <c r="L69" s="243">
        <f t="shared" si="3"/>
        <v>0</v>
      </c>
      <c r="M69" s="243">
        <f t="shared" si="3"/>
        <v>0</v>
      </c>
      <c r="N69" s="243">
        <f t="shared" si="3"/>
        <v>0</v>
      </c>
      <c r="O69" s="243">
        <f t="shared" si="3"/>
        <v>0</v>
      </c>
      <c r="P69" s="243">
        <f t="shared" si="3"/>
        <v>0</v>
      </c>
      <c r="Q69" s="243">
        <f t="shared" si="3"/>
        <v>0</v>
      </c>
      <c r="R69" s="243">
        <f t="shared" si="3"/>
        <v>0</v>
      </c>
      <c r="S69" s="243">
        <f t="shared" si="3"/>
        <v>0</v>
      </c>
      <c r="T69" s="243">
        <f t="shared" si="3"/>
        <v>0</v>
      </c>
      <c r="U69" s="243">
        <f t="shared" si="3"/>
        <v>0</v>
      </c>
      <c r="V69" s="243">
        <f t="shared" si="3"/>
        <v>0</v>
      </c>
      <c r="W69" s="243">
        <f t="shared" si="3"/>
        <v>0</v>
      </c>
      <c r="X69" s="243">
        <f t="shared" si="3"/>
        <v>0</v>
      </c>
      <c r="Y69" s="243">
        <f t="shared" si="3"/>
        <v>0</v>
      </c>
      <c r="Z69" s="243">
        <f t="shared" si="3"/>
        <v>0</v>
      </c>
      <c r="AA69" s="243">
        <f t="shared" si="3"/>
        <v>0</v>
      </c>
      <c r="AB69" s="243">
        <f t="shared" si="3"/>
        <v>0</v>
      </c>
      <c r="AC69" s="243">
        <f t="shared" si="3"/>
        <v>0</v>
      </c>
      <c r="AD69" s="243">
        <f t="shared" si="3"/>
        <v>0</v>
      </c>
      <c r="AE69" s="243">
        <f t="shared" si="3"/>
        <v>0</v>
      </c>
      <c r="AF69" s="243">
        <f t="shared" si="3"/>
        <v>0</v>
      </c>
      <c r="AG69" s="243">
        <f t="shared" si="3"/>
        <v>0</v>
      </c>
      <c r="AH69" s="243">
        <f t="shared" si="3"/>
        <v>0</v>
      </c>
      <c r="AI69" s="243">
        <f t="shared" si="3"/>
        <v>0</v>
      </c>
      <c r="AJ69" s="243">
        <f t="shared" si="3"/>
        <v>0</v>
      </c>
      <c r="AK69" s="243">
        <f t="shared" si="3"/>
        <v>0</v>
      </c>
      <c r="AL69" s="243">
        <f t="shared" si="3"/>
        <v>0</v>
      </c>
      <c r="AM69" s="244">
        <f t="shared" si="3"/>
        <v>0</v>
      </c>
      <c r="AN69" s="252"/>
      <c r="AO69" s="252"/>
      <c r="AP69" s="252"/>
      <c r="AQ69" s="252"/>
      <c r="AR69" s="252"/>
      <c r="AS69" s="252"/>
    </row>
    <row r="70" spans="1:45" ht="30" customHeight="1" thickBot="1">
      <c r="A70" s="399" t="s">
        <v>145</v>
      </c>
      <c r="B70" s="400"/>
      <c r="C70" s="400"/>
      <c r="D70" s="400"/>
      <c r="E70" s="400"/>
      <c r="F70" s="400"/>
      <c r="G70" s="400"/>
      <c r="H70" s="400"/>
      <c r="I70" s="242">
        <f t="shared" ref="I70:AJ70" si="4">+IF(I69&gt;5,5,IF(I69&gt;2,4,IF(I69&gt;0,3,2)))</f>
        <v>2</v>
      </c>
      <c r="J70" s="243">
        <f t="shared" si="4"/>
        <v>2</v>
      </c>
      <c r="K70" s="243">
        <f t="shared" si="4"/>
        <v>2</v>
      </c>
      <c r="L70" s="243">
        <f t="shared" si="4"/>
        <v>2</v>
      </c>
      <c r="M70" s="243">
        <f t="shared" si="4"/>
        <v>2</v>
      </c>
      <c r="N70" s="243">
        <f t="shared" si="4"/>
        <v>2</v>
      </c>
      <c r="O70" s="243">
        <f t="shared" si="4"/>
        <v>2</v>
      </c>
      <c r="P70" s="243">
        <f t="shared" si="4"/>
        <v>2</v>
      </c>
      <c r="Q70" s="243">
        <f t="shared" si="4"/>
        <v>2</v>
      </c>
      <c r="R70" s="243">
        <f t="shared" si="4"/>
        <v>2</v>
      </c>
      <c r="S70" s="243">
        <f t="shared" si="4"/>
        <v>2</v>
      </c>
      <c r="T70" s="243">
        <f t="shared" si="4"/>
        <v>2</v>
      </c>
      <c r="U70" s="243">
        <f t="shared" si="4"/>
        <v>2</v>
      </c>
      <c r="V70" s="243">
        <f t="shared" si="4"/>
        <v>2</v>
      </c>
      <c r="W70" s="243">
        <f t="shared" si="4"/>
        <v>2</v>
      </c>
      <c r="X70" s="243">
        <f t="shared" si="4"/>
        <v>2</v>
      </c>
      <c r="Y70" s="243">
        <f t="shared" si="4"/>
        <v>2</v>
      </c>
      <c r="Z70" s="243">
        <f t="shared" si="4"/>
        <v>2</v>
      </c>
      <c r="AA70" s="243">
        <f t="shared" si="4"/>
        <v>2</v>
      </c>
      <c r="AB70" s="243">
        <f t="shared" si="4"/>
        <v>2</v>
      </c>
      <c r="AC70" s="243">
        <f t="shared" si="4"/>
        <v>2</v>
      </c>
      <c r="AD70" s="243">
        <f t="shared" si="4"/>
        <v>2</v>
      </c>
      <c r="AE70" s="243">
        <f t="shared" si="4"/>
        <v>2</v>
      </c>
      <c r="AF70" s="243">
        <f t="shared" si="4"/>
        <v>2</v>
      </c>
      <c r="AG70" s="243">
        <f t="shared" si="4"/>
        <v>2</v>
      </c>
      <c r="AH70" s="243">
        <f t="shared" si="4"/>
        <v>2</v>
      </c>
      <c r="AI70" s="243">
        <f t="shared" si="4"/>
        <v>2</v>
      </c>
      <c r="AJ70" s="243">
        <f t="shared" si="4"/>
        <v>2</v>
      </c>
      <c r="AK70" s="243">
        <f t="shared" ref="AK70:AL70" si="5">+IF(AK69&gt;5,5,IF(AK69&gt;2,4,IF(AK69&gt;0,3,2)))</f>
        <v>2</v>
      </c>
      <c r="AL70" s="243">
        <f t="shared" si="5"/>
        <v>2</v>
      </c>
      <c r="AM70" s="244">
        <f>+IF(AM69&gt;5,5,IF(AM69&gt;2,4,IF(AM69&gt;0,3,2)))</f>
        <v>2</v>
      </c>
      <c r="AN70" s="256"/>
      <c r="AO70" s="256"/>
      <c r="AP70" s="256"/>
      <c r="AQ70" s="256"/>
      <c r="AR70" s="256"/>
      <c r="AS70" s="256"/>
    </row>
    <row r="71" spans="1:45" ht="30" customHeight="1">
      <c r="B71" s="33"/>
      <c r="C71" s="394" t="s">
        <v>16</v>
      </c>
      <c r="D71" s="149"/>
      <c r="E71" s="25">
        <v>6</v>
      </c>
      <c r="F71" s="25">
        <v>5</v>
      </c>
      <c r="G71" s="25">
        <v>4</v>
      </c>
      <c r="H71" s="25">
        <v>3</v>
      </c>
      <c r="I71" s="25">
        <v>2</v>
      </c>
      <c r="J71" s="25">
        <v>1</v>
      </c>
      <c r="K71" s="26" t="s">
        <v>17</v>
      </c>
      <c r="L71" s="5" t="s">
        <v>14</v>
      </c>
      <c r="M71" s="36" t="s">
        <v>18</v>
      </c>
      <c r="N71" s="37" t="s">
        <v>20</v>
      </c>
      <c r="O71" s="37" t="s">
        <v>36</v>
      </c>
      <c r="P71" s="38" t="s">
        <v>37</v>
      </c>
      <c r="Q71" s="208" t="s">
        <v>166</v>
      </c>
      <c r="AJ71" s="5"/>
    </row>
    <row r="72" spans="1:45" ht="30" customHeight="1" thickBot="1">
      <c r="B72" s="34"/>
      <c r="C72" s="380"/>
      <c r="D72" s="148"/>
      <c r="E72" s="27">
        <f t="shared" ref="E72:J72" si="6">+COUNTIFS($F$8:$F$67,E71,$AO$8:$AO$67,"",$AQ$8:$AQ$67,"")</f>
        <v>0</v>
      </c>
      <c r="F72" s="27">
        <f t="shared" si="6"/>
        <v>0</v>
      </c>
      <c r="G72" s="27">
        <f t="shared" si="6"/>
        <v>0</v>
      </c>
      <c r="H72" s="27">
        <f t="shared" si="6"/>
        <v>0</v>
      </c>
      <c r="I72" s="27">
        <f t="shared" si="6"/>
        <v>0</v>
      </c>
      <c r="J72" s="27">
        <f t="shared" si="6"/>
        <v>0</v>
      </c>
      <c r="K72" s="28">
        <f>SUM(E72:J72)</f>
        <v>0</v>
      </c>
      <c r="L72" s="5" t="s">
        <v>15</v>
      </c>
      <c r="M72" s="39">
        <f>+COUNTIFS(H8:H67,"〇",AQ8:AQ67,"")</f>
        <v>0</v>
      </c>
      <c r="N72" s="40">
        <f>+AQ68</f>
        <v>0</v>
      </c>
      <c r="O72" s="40">
        <f>+AO68</f>
        <v>0</v>
      </c>
      <c r="P72" s="41">
        <f>+AP68</f>
        <v>0</v>
      </c>
      <c r="Q72" s="41">
        <f>+AR68</f>
        <v>0</v>
      </c>
      <c r="AJ72" s="5"/>
    </row>
    <row r="73" spans="1:45" ht="30" customHeight="1">
      <c r="C73" s="394" t="s">
        <v>40</v>
      </c>
      <c r="D73" s="149"/>
      <c r="E73" s="25">
        <v>6</v>
      </c>
      <c r="F73" s="25">
        <v>5</v>
      </c>
      <c r="G73" s="25">
        <v>4</v>
      </c>
      <c r="H73" s="25">
        <v>3</v>
      </c>
      <c r="I73" s="25">
        <v>2</v>
      </c>
      <c r="J73" s="25">
        <v>1</v>
      </c>
      <c r="K73" s="26" t="s">
        <v>17</v>
      </c>
      <c r="L73" s="5" t="s">
        <v>39</v>
      </c>
      <c r="M73" s="395" t="s">
        <v>38</v>
      </c>
      <c r="N73" s="396"/>
      <c r="AJ73" s="5"/>
    </row>
    <row r="74" spans="1:45" ht="30" customHeight="1" thickBot="1">
      <c r="C74" s="380"/>
      <c r="D74" s="148"/>
      <c r="E74" s="27">
        <f t="shared" ref="E74:J74" si="7">+COUNTIFS($D$8:$D$67,E73,$AO$8:$AO$67,"")</f>
        <v>0</v>
      </c>
      <c r="F74" s="27">
        <f t="shared" si="7"/>
        <v>0</v>
      </c>
      <c r="G74" s="27">
        <f t="shared" si="7"/>
        <v>0</v>
      </c>
      <c r="H74" s="27">
        <f t="shared" si="7"/>
        <v>0</v>
      </c>
      <c r="I74" s="27">
        <f t="shared" si="7"/>
        <v>0</v>
      </c>
      <c r="J74" s="27">
        <f t="shared" si="7"/>
        <v>0</v>
      </c>
      <c r="K74" s="28">
        <f>SUM(E74:J74)</f>
        <v>0</v>
      </c>
      <c r="L74" s="5" t="s">
        <v>41</v>
      </c>
      <c r="M74" s="397">
        <f>+AN68</f>
        <v>0</v>
      </c>
      <c r="N74" s="398"/>
      <c r="AJ74" s="5"/>
    </row>
  </sheetData>
  <sheetProtection sheet="1" scenarios="1"/>
  <mergeCells count="30">
    <mergeCell ref="J4:O4"/>
    <mergeCell ref="P3:Q3"/>
    <mergeCell ref="P4:Q4"/>
    <mergeCell ref="Z1:AB1"/>
    <mergeCell ref="AG1:AO1"/>
    <mergeCell ref="J1:L1"/>
    <mergeCell ref="P1:S1"/>
    <mergeCell ref="T1:V1"/>
    <mergeCell ref="W1:Y1"/>
    <mergeCell ref="J3:O3"/>
    <mergeCell ref="C73:C74"/>
    <mergeCell ref="M73:N73"/>
    <mergeCell ref="M74:N74"/>
    <mergeCell ref="B69:H69"/>
    <mergeCell ref="A70:H70"/>
    <mergeCell ref="AR6:AR7"/>
    <mergeCell ref="AQ6:AQ7"/>
    <mergeCell ref="AS6:AS7"/>
    <mergeCell ref="A68:H68"/>
    <mergeCell ref="C71:C72"/>
    <mergeCell ref="G6:G7"/>
    <mergeCell ref="D6:D7"/>
    <mergeCell ref="A6:A7"/>
    <mergeCell ref="B6:B7"/>
    <mergeCell ref="C6:C7"/>
    <mergeCell ref="E6:E7"/>
    <mergeCell ref="F6:F7"/>
    <mergeCell ref="H6:H7"/>
    <mergeCell ref="AN6:AN7"/>
    <mergeCell ref="AO6:AP6"/>
  </mergeCells>
  <phoneticPr fontId="3"/>
  <conditionalFormatting sqref="AM27:AM29 AM46:AM67 G49:AK67 G30:AM45 I6:AM26 AQ30:AQ45 AQ8:AQ26">
    <cfRule type="expression" dxfId="75" priority="20">
      <formula>G$6="日"</formula>
    </cfRule>
  </conditionalFormatting>
  <conditionalFormatting sqref="AN5:AQ5 AN30:AP45 AN49:AP66 AN6:AO6 AN7:AP26">
    <cfRule type="expression" dxfId="74" priority="19">
      <formula>AN$5="日"</formula>
    </cfRule>
  </conditionalFormatting>
  <conditionalFormatting sqref="I27:AK29">
    <cfRule type="expression" dxfId="73" priority="18">
      <formula>I$6="日"</formula>
    </cfRule>
  </conditionalFormatting>
  <conditionalFormatting sqref="AN27:AP29">
    <cfRule type="expression" dxfId="72" priority="17">
      <formula>AN$5="日"</formula>
    </cfRule>
  </conditionalFormatting>
  <conditionalFormatting sqref="G46:H48">
    <cfRule type="expression" dxfId="71" priority="12">
      <formula>G$6="日"</formula>
    </cfRule>
  </conditionalFormatting>
  <conditionalFormatting sqref="AN46:AP48">
    <cfRule type="expression" dxfId="70" priority="15">
      <formula>AN$5="日"</formula>
    </cfRule>
  </conditionalFormatting>
  <conditionalFormatting sqref="I46:AK48">
    <cfRule type="expression" dxfId="69" priority="16">
      <formula>I$6="日"</formula>
    </cfRule>
  </conditionalFormatting>
  <conditionalFormatting sqref="G8:H26">
    <cfRule type="expression" dxfId="68" priority="14">
      <formula>G$6="日"</formula>
    </cfRule>
  </conditionalFormatting>
  <conditionalFormatting sqref="G27:H29">
    <cfRule type="expression" dxfId="67" priority="13">
      <formula>G$6="日"</formula>
    </cfRule>
  </conditionalFormatting>
  <conditionalFormatting sqref="AL49:AL67">
    <cfRule type="expression" dxfId="66" priority="11">
      <formula>AL$6="日"</formula>
    </cfRule>
  </conditionalFormatting>
  <conditionalFormatting sqref="AL27:AL29">
    <cfRule type="expression" dxfId="65" priority="10">
      <formula>AL$6="日"</formula>
    </cfRule>
  </conditionalFormatting>
  <conditionalFormatting sqref="AL46:AL48">
    <cfRule type="expression" dxfId="64" priority="9">
      <formula>AL$6="日"</formula>
    </cfRule>
  </conditionalFormatting>
  <conditionalFormatting sqref="AQ46:AQ48">
    <cfRule type="expression" dxfId="63" priority="6">
      <formula>AQ$6="日"</formula>
    </cfRule>
  </conditionalFormatting>
  <conditionalFormatting sqref="AQ49:AQ67">
    <cfRule type="expression" dxfId="62" priority="8">
      <formula>AQ$6="日"</formula>
    </cfRule>
  </conditionalFormatting>
  <conditionalFormatting sqref="AQ27:AQ29">
    <cfRule type="expression" dxfId="61" priority="7">
      <formula>AQ$6="日"</formula>
    </cfRule>
  </conditionalFormatting>
  <conditionalFormatting sqref="AR30:AR45 AR8:AR26">
    <cfRule type="expression" dxfId="60" priority="5">
      <formula>AR$6="日"</formula>
    </cfRule>
  </conditionalFormatting>
  <conditionalFormatting sqref="AR5">
    <cfRule type="expression" dxfId="59" priority="4">
      <formula>AR$5="日"</formula>
    </cfRule>
  </conditionalFormatting>
  <conditionalFormatting sqref="AR46:AR48">
    <cfRule type="expression" dxfId="58" priority="1">
      <formula>AR$6="日"</formula>
    </cfRule>
  </conditionalFormatting>
  <conditionalFormatting sqref="AR49:AR67">
    <cfRule type="expression" dxfId="57" priority="3">
      <formula>AR$6="日"</formula>
    </cfRule>
  </conditionalFormatting>
  <conditionalFormatting sqref="AR27:AR29">
    <cfRule type="expression" dxfId="56" priority="2">
      <formula>AR$6="日"</formula>
    </cfRule>
  </conditionalFormatting>
  <dataValidations count="3">
    <dataValidation type="list" allowBlank="1" showInputMessage="1" showErrorMessage="1" sqref="F8:F67 D8:D67">
      <formula1>"6,5,4,3,2,1"</formula1>
    </dataValidation>
    <dataValidation type="list" allowBlank="1" showInputMessage="1" showErrorMessage="1" sqref="G8:AM67 AQ8:AR67">
      <formula1>"〇"</formula1>
    </dataValidation>
    <dataValidation type="list" allowBlank="1" showInputMessage="1" showErrorMessage="1" sqref="R4:AL4">
      <formula1>"災害,コロナ,その他"</formula1>
    </dataValidation>
  </dataValidations>
  <printOptions horizontalCentered="1"/>
  <pageMargins left="0.19685039370078741" right="0.19685039370078741" top="0.59055118110236227" bottom="0.19685039370078741" header="0.51181102362204722" footer="0.51181102362204722"/>
  <pageSetup paperSize="9" scale="49" orientation="landscape" r:id="rId1"/>
  <headerFooter alignWithMargins="0">
    <oddFooter>&amp;P ページ</oddFooter>
  </headerFooter>
  <rowBreaks count="2" manualBreakCount="2">
    <brk id="27" max="16383" man="1"/>
    <brk id="47" max="16383"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U74"/>
  <sheetViews>
    <sheetView view="pageBreakPreview" zoomScale="70" zoomScaleNormal="100" zoomScaleSheetLayoutView="70" workbookViewId="0">
      <pane xSplit="1" ySplit="7" topLeftCell="B8" activePane="bottomRight" state="frozen"/>
      <selection activeCell="O4" sqref="O4:Q4"/>
      <selection pane="topRight" activeCell="O4" sqref="O4:Q4"/>
      <selection pane="bottomLeft" activeCell="O4" sqref="O4:Q4"/>
      <selection pane="bottomRight" activeCell="AV16" sqref="AV16"/>
    </sheetView>
  </sheetViews>
  <sheetFormatPr defaultColWidth="8.625" defaultRowHeight="30" customHeight="1"/>
  <cols>
    <col min="1" max="1" width="5.25" style="9" customWidth="1"/>
    <col min="2" max="2" width="22.625" style="9" customWidth="1"/>
    <col min="3" max="3" width="14.625" style="9" customWidth="1"/>
    <col min="4" max="8" width="6" style="9" customWidth="1"/>
    <col min="9" max="35" width="6" style="5" customWidth="1"/>
    <col min="36" max="36" width="6" style="14" customWidth="1"/>
    <col min="37" max="39" width="6" style="5" customWidth="1"/>
    <col min="40" max="44" width="6" style="1" customWidth="1"/>
    <col min="45" max="45" width="6.375" style="1" customWidth="1"/>
    <col min="46" max="46" width="6" style="5" customWidth="1"/>
    <col min="47" max="47" width="13.75" style="5" bestFit="1" customWidth="1"/>
    <col min="48" max="16384" width="8.625" style="5"/>
  </cols>
  <sheetData>
    <row r="1" spans="1:47" s="3" customFormat="1" ht="42.75" customHeight="1">
      <c r="A1" s="20"/>
      <c r="B1" s="15" t="s">
        <v>161</v>
      </c>
      <c r="C1" s="29"/>
      <c r="D1" s="29"/>
      <c r="E1" s="15"/>
      <c r="F1" s="15"/>
      <c r="G1" s="15"/>
      <c r="H1" s="15"/>
      <c r="I1" s="16"/>
      <c r="J1" s="413">
        <v>2024</v>
      </c>
      <c r="K1" s="413"/>
      <c r="L1" s="413"/>
      <c r="M1" s="15" t="s">
        <v>19</v>
      </c>
      <c r="N1" s="35">
        <v>1</v>
      </c>
      <c r="O1" s="21" t="s">
        <v>10</v>
      </c>
      <c r="P1" s="408" t="s">
        <v>3</v>
      </c>
      <c r="Q1" s="409"/>
      <c r="R1" s="409"/>
      <c r="S1" s="410"/>
      <c r="T1" s="414">
        <f>+K74</f>
        <v>0</v>
      </c>
      <c r="U1" s="414"/>
      <c r="V1" s="414"/>
      <c r="W1" s="408" t="s">
        <v>21</v>
      </c>
      <c r="X1" s="409"/>
      <c r="Y1" s="410"/>
      <c r="Z1" s="408">
        <f>+COUNTA(I68:AM68)-COUNTIF(I68:AM68,0)+AM4</f>
        <v>0</v>
      </c>
      <c r="AA1" s="409"/>
      <c r="AB1" s="410"/>
      <c r="AC1" s="20" t="s">
        <v>22</v>
      </c>
      <c r="AD1" s="15"/>
      <c r="AE1" s="15"/>
      <c r="AF1" s="21"/>
      <c r="AG1" s="411">
        <f>+報告書様式!O4</f>
        <v>0</v>
      </c>
      <c r="AH1" s="412"/>
      <c r="AI1" s="412"/>
      <c r="AJ1" s="412"/>
      <c r="AK1" s="412"/>
      <c r="AL1" s="412"/>
      <c r="AM1" s="412"/>
      <c r="AN1" s="412"/>
      <c r="AO1" s="412"/>
      <c r="AP1" s="150"/>
      <c r="AQ1" s="150"/>
      <c r="AR1" s="150"/>
      <c r="AS1" s="145"/>
      <c r="AU1" s="22"/>
    </row>
    <row r="2" spans="1:47" s="3" customFormat="1" ht="15.75" customHeight="1" thickBot="1">
      <c r="A2" s="16"/>
      <c r="B2" s="16"/>
      <c r="C2" s="152"/>
      <c r="D2" s="152"/>
      <c r="E2" s="16"/>
      <c r="F2" s="16"/>
      <c r="G2" s="16"/>
      <c r="H2" s="16"/>
      <c r="I2" s="16"/>
      <c r="J2" s="156"/>
      <c r="K2" s="156"/>
      <c r="L2" s="156"/>
      <c r="M2" s="157"/>
      <c r="N2" s="156"/>
      <c r="O2" s="157"/>
      <c r="P2" s="158"/>
      <c r="Q2" s="158"/>
      <c r="R2" s="158"/>
      <c r="S2" s="158"/>
      <c r="T2" s="159"/>
      <c r="U2" s="159"/>
      <c r="V2" s="159"/>
      <c r="W2" s="158"/>
      <c r="X2" s="158"/>
      <c r="Y2" s="158"/>
      <c r="Z2" s="160"/>
      <c r="AA2" s="160"/>
      <c r="AB2" s="160"/>
      <c r="AC2" s="157"/>
      <c r="AD2" s="157"/>
      <c r="AE2" s="157"/>
      <c r="AF2" s="157"/>
      <c r="AG2" s="161"/>
      <c r="AH2" s="161"/>
      <c r="AI2" s="161"/>
      <c r="AJ2" s="161"/>
      <c r="AK2" s="161"/>
      <c r="AL2" s="161"/>
      <c r="AM2" s="161"/>
      <c r="AN2" s="154"/>
      <c r="AO2" s="154"/>
      <c r="AP2" s="154"/>
      <c r="AQ2" s="154"/>
      <c r="AR2" s="154"/>
      <c r="AS2" s="155"/>
      <c r="AU2" s="22"/>
    </row>
    <row r="3" spans="1:47" s="3" customFormat="1" ht="34.5" customHeight="1">
      <c r="A3" s="16"/>
      <c r="B3" s="16"/>
      <c r="C3" s="152"/>
      <c r="D3" s="152"/>
      <c r="E3" s="16"/>
      <c r="F3" s="16"/>
      <c r="G3" s="16"/>
      <c r="H3" s="16"/>
      <c r="I3" s="16"/>
      <c r="J3" s="415" t="s">
        <v>148</v>
      </c>
      <c r="K3" s="416"/>
      <c r="L3" s="416"/>
      <c r="M3" s="416"/>
      <c r="N3" s="416"/>
      <c r="O3" s="416"/>
      <c r="P3" s="406" t="s">
        <v>149</v>
      </c>
      <c r="Q3" s="406"/>
      <c r="R3" s="181"/>
      <c r="S3" s="181"/>
      <c r="T3" s="182"/>
      <c r="U3" s="182"/>
      <c r="V3" s="182"/>
      <c r="W3" s="181"/>
      <c r="X3" s="181"/>
      <c r="Y3" s="181"/>
      <c r="Z3" s="183"/>
      <c r="AA3" s="183"/>
      <c r="AB3" s="183"/>
      <c r="AC3" s="184"/>
      <c r="AD3" s="184"/>
      <c r="AE3" s="184"/>
      <c r="AF3" s="184"/>
      <c r="AG3" s="185"/>
      <c r="AH3" s="185"/>
      <c r="AI3" s="185"/>
      <c r="AJ3" s="185"/>
      <c r="AK3" s="185"/>
      <c r="AL3" s="185"/>
      <c r="AM3" s="162" t="s">
        <v>151</v>
      </c>
      <c r="AN3" s="154"/>
      <c r="AO3" s="154"/>
      <c r="AP3" s="154"/>
      <c r="AQ3" s="154"/>
      <c r="AR3" s="154"/>
      <c r="AS3" s="155"/>
      <c r="AU3" s="22"/>
    </row>
    <row r="4" spans="1:47" s="3" customFormat="1" ht="34.5" customHeight="1" thickBot="1">
      <c r="A4" s="16"/>
      <c r="B4" s="16"/>
      <c r="C4" s="152"/>
      <c r="D4" s="152"/>
      <c r="E4" s="16"/>
      <c r="F4" s="16"/>
      <c r="G4" s="16"/>
      <c r="H4" s="16"/>
      <c r="I4" s="16"/>
      <c r="J4" s="404" t="s">
        <v>152</v>
      </c>
      <c r="K4" s="405"/>
      <c r="L4" s="405"/>
      <c r="M4" s="405"/>
      <c r="N4" s="405"/>
      <c r="O4" s="405"/>
      <c r="P4" s="407" t="s">
        <v>150</v>
      </c>
      <c r="Q4" s="407"/>
      <c r="R4" s="186"/>
      <c r="S4" s="186"/>
      <c r="T4" s="187"/>
      <c r="U4" s="187"/>
      <c r="V4" s="187"/>
      <c r="W4" s="186"/>
      <c r="X4" s="186"/>
      <c r="Y4" s="186"/>
      <c r="Z4" s="188"/>
      <c r="AA4" s="188"/>
      <c r="AB4" s="188"/>
      <c r="AC4" s="188"/>
      <c r="AD4" s="188"/>
      <c r="AE4" s="188"/>
      <c r="AF4" s="188"/>
      <c r="AG4" s="188"/>
      <c r="AH4" s="188"/>
      <c r="AI4" s="188"/>
      <c r="AJ4" s="188"/>
      <c r="AK4" s="188"/>
      <c r="AL4" s="188"/>
      <c r="AM4" s="163">
        <f>+COUNTA(R3:AL3)</f>
        <v>0</v>
      </c>
      <c r="AN4" s="154"/>
      <c r="AO4" s="154"/>
      <c r="AP4" s="154"/>
      <c r="AQ4" s="154"/>
      <c r="AR4" s="154"/>
      <c r="AS4" s="155"/>
      <c r="AU4" s="22"/>
    </row>
    <row r="5" spans="1:47" s="3" customFormat="1" ht="12.75" customHeight="1" thickBot="1">
      <c r="A5" s="16"/>
      <c r="B5" s="16"/>
      <c r="C5" s="16"/>
      <c r="D5" s="16"/>
      <c r="E5" s="16"/>
      <c r="F5" s="16"/>
      <c r="G5" s="16"/>
      <c r="H5" s="16"/>
      <c r="I5" s="6"/>
      <c r="J5" s="6"/>
      <c r="K5" s="4"/>
      <c r="L5" s="4"/>
      <c r="M5" s="4"/>
      <c r="N5" s="4"/>
      <c r="O5" s="7"/>
      <c r="P5" s="7"/>
      <c r="Q5" s="7"/>
      <c r="R5" s="4"/>
      <c r="S5" s="4"/>
      <c r="T5" s="4"/>
      <c r="U5" s="4"/>
      <c r="V5" s="4"/>
      <c r="W5" s="4"/>
      <c r="X5" s="4"/>
      <c r="Y5" s="4"/>
      <c r="Z5" s="4"/>
      <c r="AA5" s="4"/>
      <c r="AB5" s="4"/>
      <c r="AC5" s="4"/>
      <c r="AD5" s="4"/>
      <c r="AE5" s="4"/>
      <c r="AF5" s="4"/>
      <c r="AG5" s="4"/>
      <c r="AH5" s="8"/>
      <c r="AI5" s="4"/>
      <c r="AJ5" s="13"/>
      <c r="AK5" s="4"/>
      <c r="AL5" s="4"/>
      <c r="AM5" s="4"/>
      <c r="AN5" s="12"/>
      <c r="AO5" s="17"/>
      <c r="AP5" s="17"/>
      <c r="AQ5" s="17"/>
      <c r="AR5" s="17"/>
      <c r="AS5" s="2"/>
    </row>
    <row r="6" spans="1:47" s="3" customFormat="1" ht="24.75" customHeight="1">
      <c r="A6" s="384" t="s">
        <v>1</v>
      </c>
      <c r="B6" s="383" t="s">
        <v>0</v>
      </c>
      <c r="C6" s="383" t="s">
        <v>5</v>
      </c>
      <c r="D6" s="383" t="s">
        <v>6</v>
      </c>
      <c r="E6" s="383" t="s">
        <v>7</v>
      </c>
      <c r="F6" s="386" t="s">
        <v>8</v>
      </c>
      <c r="G6" s="381" t="s">
        <v>147</v>
      </c>
      <c r="H6" s="388" t="s">
        <v>9</v>
      </c>
      <c r="I6" s="23" t="str">
        <f>+TEXT(DATE($J$1,$N$1,I7),"aaa")</f>
        <v>月</v>
      </c>
      <c r="J6" s="146" t="str">
        <f t="shared" ref="J6:AM6" si="0">+TEXT(DATE($J$1,$N$1,J7),"aaa")</f>
        <v>火</v>
      </c>
      <c r="K6" s="146" t="str">
        <f t="shared" si="0"/>
        <v>水</v>
      </c>
      <c r="L6" s="146" t="str">
        <f t="shared" si="0"/>
        <v>木</v>
      </c>
      <c r="M6" s="146" t="str">
        <f t="shared" si="0"/>
        <v>金</v>
      </c>
      <c r="N6" s="146" t="str">
        <f t="shared" si="0"/>
        <v>土</v>
      </c>
      <c r="O6" s="146" t="str">
        <f t="shared" si="0"/>
        <v>日</v>
      </c>
      <c r="P6" s="146" t="str">
        <f t="shared" si="0"/>
        <v>月</v>
      </c>
      <c r="Q6" s="146" t="str">
        <f t="shared" si="0"/>
        <v>火</v>
      </c>
      <c r="R6" s="146" t="str">
        <f t="shared" si="0"/>
        <v>水</v>
      </c>
      <c r="S6" s="146" t="str">
        <f t="shared" si="0"/>
        <v>木</v>
      </c>
      <c r="T6" s="146" t="str">
        <f t="shared" si="0"/>
        <v>金</v>
      </c>
      <c r="U6" s="146" t="str">
        <f t="shared" si="0"/>
        <v>土</v>
      </c>
      <c r="V6" s="146" t="str">
        <f t="shared" si="0"/>
        <v>日</v>
      </c>
      <c r="W6" s="146" t="str">
        <f t="shared" si="0"/>
        <v>月</v>
      </c>
      <c r="X6" s="146" t="str">
        <f t="shared" si="0"/>
        <v>火</v>
      </c>
      <c r="Y6" s="146" t="str">
        <f t="shared" si="0"/>
        <v>水</v>
      </c>
      <c r="Z6" s="146" t="str">
        <f t="shared" si="0"/>
        <v>木</v>
      </c>
      <c r="AA6" s="146" t="str">
        <f t="shared" si="0"/>
        <v>金</v>
      </c>
      <c r="AB6" s="146" t="str">
        <f t="shared" si="0"/>
        <v>土</v>
      </c>
      <c r="AC6" s="146" t="str">
        <f t="shared" si="0"/>
        <v>日</v>
      </c>
      <c r="AD6" s="146" t="str">
        <f t="shared" si="0"/>
        <v>月</v>
      </c>
      <c r="AE6" s="146" t="str">
        <f t="shared" si="0"/>
        <v>火</v>
      </c>
      <c r="AF6" s="146" t="str">
        <f t="shared" si="0"/>
        <v>水</v>
      </c>
      <c r="AG6" s="146" t="str">
        <f t="shared" si="0"/>
        <v>木</v>
      </c>
      <c r="AH6" s="146" t="str">
        <f t="shared" si="0"/>
        <v>金</v>
      </c>
      <c r="AI6" s="146" t="str">
        <f t="shared" si="0"/>
        <v>土</v>
      </c>
      <c r="AJ6" s="146" t="str">
        <f t="shared" si="0"/>
        <v>日</v>
      </c>
      <c r="AK6" s="146" t="str">
        <f t="shared" si="0"/>
        <v>月</v>
      </c>
      <c r="AL6" s="146" t="str">
        <f t="shared" si="0"/>
        <v>火</v>
      </c>
      <c r="AM6" s="146" t="str">
        <f t="shared" si="0"/>
        <v>水</v>
      </c>
      <c r="AN6" s="390" t="s">
        <v>2</v>
      </c>
      <c r="AO6" s="392" t="s">
        <v>11</v>
      </c>
      <c r="AP6" s="393"/>
      <c r="AQ6" s="372" t="s">
        <v>164</v>
      </c>
      <c r="AR6" s="372" t="s">
        <v>163</v>
      </c>
      <c r="AS6" s="374" t="s">
        <v>4</v>
      </c>
    </row>
    <row r="7" spans="1:47" s="3" customFormat="1" ht="24.75" customHeight="1">
      <c r="A7" s="385"/>
      <c r="B7" s="371"/>
      <c r="C7" s="371"/>
      <c r="D7" s="371"/>
      <c r="E7" s="371"/>
      <c r="F7" s="387"/>
      <c r="G7" s="382"/>
      <c r="H7" s="389"/>
      <c r="I7" s="23">
        <v>1</v>
      </c>
      <c r="J7" s="146">
        <v>2</v>
      </c>
      <c r="K7" s="146">
        <v>3</v>
      </c>
      <c r="L7" s="146">
        <v>4</v>
      </c>
      <c r="M7" s="146">
        <v>5</v>
      </c>
      <c r="N7" s="146">
        <v>6</v>
      </c>
      <c r="O7" s="146">
        <v>7</v>
      </c>
      <c r="P7" s="146">
        <v>8</v>
      </c>
      <c r="Q7" s="146">
        <v>9</v>
      </c>
      <c r="R7" s="146">
        <v>10</v>
      </c>
      <c r="S7" s="146">
        <v>11</v>
      </c>
      <c r="T7" s="146">
        <v>12</v>
      </c>
      <c r="U7" s="146">
        <v>13</v>
      </c>
      <c r="V7" s="146">
        <v>14</v>
      </c>
      <c r="W7" s="146">
        <v>15</v>
      </c>
      <c r="X7" s="146">
        <v>16</v>
      </c>
      <c r="Y7" s="146">
        <v>17</v>
      </c>
      <c r="Z7" s="146">
        <v>18</v>
      </c>
      <c r="AA7" s="146">
        <v>19</v>
      </c>
      <c r="AB7" s="146">
        <v>20</v>
      </c>
      <c r="AC7" s="146">
        <v>21</v>
      </c>
      <c r="AD7" s="146">
        <v>22</v>
      </c>
      <c r="AE7" s="146">
        <v>23</v>
      </c>
      <c r="AF7" s="146">
        <v>24</v>
      </c>
      <c r="AG7" s="146">
        <v>25</v>
      </c>
      <c r="AH7" s="146">
        <v>26</v>
      </c>
      <c r="AI7" s="146">
        <v>27</v>
      </c>
      <c r="AJ7" s="146">
        <v>28</v>
      </c>
      <c r="AK7" s="146">
        <v>29</v>
      </c>
      <c r="AL7" s="19">
        <v>30</v>
      </c>
      <c r="AM7" s="10">
        <v>31</v>
      </c>
      <c r="AN7" s="391"/>
      <c r="AO7" s="18" t="s">
        <v>12</v>
      </c>
      <c r="AP7" s="18" t="s">
        <v>13</v>
      </c>
      <c r="AQ7" s="373"/>
      <c r="AR7" s="373"/>
      <c r="AS7" s="375"/>
    </row>
    <row r="8" spans="1:47" s="3" customFormat="1" ht="33.75" customHeight="1">
      <c r="A8" s="172">
        <v>1</v>
      </c>
      <c r="B8" s="173"/>
      <c r="C8" s="174"/>
      <c r="D8" s="174"/>
      <c r="E8" s="174"/>
      <c r="F8" s="174"/>
      <c r="G8" s="212"/>
      <c r="H8" s="213"/>
      <c r="I8" s="217"/>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8"/>
      <c r="AL8" s="218"/>
      <c r="AM8" s="219"/>
      <c r="AN8" s="175">
        <f>COUNTIF(I8:AM8,"〇")</f>
        <v>0</v>
      </c>
      <c r="AO8" s="189"/>
      <c r="AP8" s="189"/>
      <c r="AQ8" s="218"/>
      <c r="AR8" s="218"/>
      <c r="AS8" s="253"/>
    </row>
    <row r="9" spans="1:47" s="3" customFormat="1" ht="33.75" customHeight="1">
      <c r="A9" s="24">
        <v>2</v>
      </c>
      <c r="B9" s="164"/>
      <c r="C9" s="164"/>
      <c r="D9" s="164"/>
      <c r="E9" s="164"/>
      <c r="F9" s="164"/>
      <c r="G9" s="169"/>
      <c r="H9" s="214"/>
      <c r="I9" s="217"/>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222"/>
      <c r="AL9" s="222"/>
      <c r="AM9" s="223"/>
      <c r="AN9" s="165">
        <f t="shared" ref="AN9:AN67" si="1">COUNTIF(I9:AM9,"〇")</f>
        <v>0</v>
      </c>
      <c r="AO9" s="190"/>
      <c r="AP9" s="190"/>
      <c r="AQ9" s="222"/>
      <c r="AR9" s="222"/>
      <c r="AS9" s="254"/>
    </row>
    <row r="10" spans="1:47" s="3" customFormat="1" ht="33.75" customHeight="1">
      <c r="A10" s="24">
        <v>3</v>
      </c>
      <c r="B10" s="164"/>
      <c r="C10" s="164"/>
      <c r="D10" s="164"/>
      <c r="E10" s="164"/>
      <c r="F10" s="164"/>
      <c r="G10" s="169"/>
      <c r="H10" s="214"/>
      <c r="I10" s="217"/>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222"/>
      <c r="AL10" s="222"/>
      <c r="AM10" s="223"/>
      <c r="AN10" s="165">
        <f t="shared" si="1"/>
        <v>0</v>
      </c>
      <c r="AO10" s="190"/>
      <c r="AP10" s="190"/>
      <c r="AQ10" s="222"/>
      <c r="AR10" s="222"/>
      <c r="AS10" s="254"/>
    </row>
    <row r="11" spans="1:47" ht="33.75" customHeight="1">
      <c r="A11" s="24">
        <v>4</v>
      </c>
      <c r="B11" s="164"/>
      <c r="C11" s="164"/>
      <c r="D11" s="164"/>
      <c r="E11" s="164"/>
      <c r="F11" s="164"/>
      <c r="G11" s="169"/>
      <c r="H11" s="214"/>
      <c r="I11" s="217"/>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222"/>
      <c r="AL11" s="222"/>
      <c r="AM11" s="223"/>
      <c r="AN11" s="165">
        <f t="shared" si="1"/>
        <v>0</v>
      </c>
      <c r="AO11" s="190"/>
      <c r="AP11" s="190"/>
      <c r="AQ11" s="222"/>
      <c r="AR11" s="222"/>
      <c r="AS11" s="254"/>
    </row>
    <row r="12" spans="1:47" ht="33.75" customHeight="1">
      <c r="A12" s="24">
        <v>5</v>
      </c>
      <c r="B12" s="164"/>
      <c r="C12" s="164"/>
      <c r="D12" s="164"/>
      <c r="E12" s="164"/>
      <c r="F12" s="164"/>
      <c r="G12" s="169"/>
      <c r="H12" s="214"/>
      <c r="I12" s="217"/>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222"/>
      <c r="AL12" s="222"/>
      <c r="AM12" s="223"/>
      <c r="AN12" s="165">
        <f t="shared" si="1"/>
        <v>0</v>
      </c>
      <c r="AO12" s="190"/>
      <c r="AP12" s="190"/>
      <c r="AQ12" s="222"/>
      <c r="AR12" s="222"/>
      <c r="AS12" s="254"/>
    </row>
    <row r="13" spans="1:47" ht="33.75" customHeight="1">
      <c r="A13" s="24">
        <v>6</v>
      </c>
      <c r="B13" s="164"/>
      <c r="C13" s="164"/>
      <c r="D13" s="164"/>
      <c r="E13" s="164"/>
      <c r="F13" s="164"/>
      <c r="G13" s="169"/>
      <c r="H13" s="214"/>
      <c r="I13" s="217"/>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222"/>
      <c r="AL13" s="222"/>
      <c r="AM13" s="223"/>
      <c r="AN13" s="165">
        <f t="shared" si="1"/>
        <v>0</v>
      </c>
      <c r="AO13" s="190"/>
      <c r="AP13" s="190"/>
      <c r="AQ13" s="222"/>
      <c r="AR13" s="222"/>
      <c r="AS13" s="254"/>
    </row>
    <row r="14" spans="1:47" ht="33.75" customHeight="1">
      <c r="A14" s="24">
        <v>7</v>
      </c>
      <c r="B14" s="164"/>
      <c r="C14" s="164"/>
      <c r="D14" s="164"/>
      <c r="E14" s="164"/>
      <c r="F14" s="164"/>
      <c r="G14" s="169"/>
      <c r="H14" s="214"/>
      <c r="I14" s="217"/>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222"/>
      <c r="AL14" s="222"/>
      <c r="AM14" s="223"/>
      <c r="AN14" s="165">
        <f t="shared" si="1"/>
        <v>0</v>
      </c>
      <c r="AO14" s="190"/>
      <c r="AP14" s="190"/>
      <c r="AQ14" s="222"/>
      <c r="AR14" s="222"/>
      <c r="AS14" s="254"/>
    </row>
    <row r="15" spans="1:47" ht="33.75" customHeight="1">
      <c r="A15" s="24">
        <v>8</v>
      </c>
      <c r="B15" s="164"/>
      <c r="C15" s="164"/>
      <c r="D15" s="164"/>
      <c r="E15" s="164"/>
      <c r="F15" s="164"/>
      <c r="G15" s="169"/>
      <c r="H15" s="214"/>
      <c r="I15" s="217"/>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222"/>
      <c r="AL15" s="222"/>
      <c r="AM15" s="223"/>
      <c r="AN15" s="165">
        <f t="shared" si="1"/>
        <v>0</v>
      </c>
      <c r="AO15" s="190"/>
      <c r="AP15" s="190"/>
      <c r="AQ15" s="222"/>
      <c r="AR15" s="222"/>
      <c r="AS15" s="254"/>
    </row>
    <row r="16" spans="1:47" ht="33.75" customHeight="1">
      <c r="A16" s="24">
        <v>9</v>
      </c>
      <c r="B16" s="164"/>
      <c r="C16" s="164"/>
      <c r="D16" s="164"/>
      <c r="E16" s="164"/>
      <c r="F16" s="164"/>
      <c r="G16" s="169"/>
      <c r="H16" s="214"/>
      <c r="I16" s="217"/>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222"/>
      <c r="AL16" s="222"/>
      <c r="AM16" s="223"/>
      <c r="AN16" s="165">
        <f t="shared" si="1"/>
        <v>0</v>
      </c>
      <c r="AO16" s="190"/>
      <c r="AP16" s="190"/>
      <c r="AQ16" s="222"/>
      <c r="AR16" s="222"/>
      <c r="AS16" s="254"/>
    </row>
    <row r="17" spans="1:45" ht="33.75" customHeight="1">
      <c r="A17" s="24">
        <v>10</v>
      </c>
      <c r="B17" s="164"/>
      <c r="C17" s="164"/>
      <c r="D17" s="164"/>
      <c r="E17" s="164"/>
      <c r="F17" s="164"/>
      <c r="G17" s="169"/>
      <c r="H17" s="214"/>
      <c r="I17" s="217"/>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222"/>
      <c r="AL17" s="222"/>
      <c r="AM17" s="223"/>
      <c r="AN17" s="165">
        <f t="shared" si="1"/>
        <v>0</v>
      </c>
      <c r="AO17" s="190"/>
      <c r="AP17" s="190"/>
      <c r="AQ17" s="222"/>
      <c r="AR17" s="222"/>
      <c r="AS17" s="254"/>
    </row>
    <row r="18" spans="1:45" ht="30" customHeight="1">
      <c r="A18" s="24">
        <v>11</v>
      </c>
      <c r="B18" s="164"/>
      <c r="C18" s="164"/>
      <c r="D18" s="164"/>
      <c r="E18" s="164"/>
      <c r="F18" s="164"/>
      <c r="G18" s="169"/>
      <c r="H18" s="214"/>
      <c r="I18" s="217"/>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222"/>
      <c r="AL18" s="222"/>
      <c r="AM18" s="223"/>
      <c r="AN18" s="165">
        <f t="shared" si="1"/>
        <v>0</v>
      </c>
      <c r="AO18" s="190"/>
      <c r="AP18" s="190"/>
      <c r="AQ18" s="222"/>
      <c r="AR18" s="222"/>
      <c r="AS18" s="254"/>
    </row>
    <row r="19" spans="1:45" ht="30" customHeight="1">
      <c r="A19" s="24">
        <v>12</v>
      </c>
      <c r="B19" s="164"/>
      <c r="C19" s="164"/>
      <c r="D19" s="164"/>
      <c r="E19" s="164"/>
      <c r="F19" s="164"/>
      <c r="G19" s="169"/>
      <c r="H19" s="214"/>
      <c r="I19" s="217"/>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222"/>
      <c r="AL19" s="222"/>
      <c r="AM19" s="223"/>
      <c r="AN19" s="165">
        <f t="shared" si="1"/>
        <v>0</v>
      </c>
      <c r="AO19" s="190"/>
      <c r="AP19" s="190"/>
      <c r="AQ19" s="222"/>
      <c r="AR19" s="222"/>
      <c r="AS19" s="254"/>
    </row>
    <row r="20" spans="1:45" ht="33.75" customHeight="1">
      <c r="A20" s="24">
        <v>13</v>
      </c>
      <c r="B20" s="164"/>
      <c r="C20" s="164"/>
      <c r="D20" s="164"/>
      <c r="E20" s="164"/>
      <c r="F20" s="164"/>
      <c r="G20" s="169"/>
      <c r="H20" s="214"/>
      <c r="I20" s="217"/>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222"/>
      <c r="AL20" s="222"/>
      <c r="AM20" s="223"/>
      <c r="AN20" s="165">
        <f t="shared" si="1"/>
        <v>0</v>
      </c>
      <c r="AO20" s="190"/>
      <c r="AP20" s="190"/>
      <c r="AQ20" s="222"/>
      <c r="AR20" s="222"/>
      <c r="AS20" s="254"/>
    </row>
    <row r="21" spans="1:45" ht="33.75" customHeight="1">
      <c r="A21" s="24">
        <v>14</v>
      </c>
      <c r="B21" s="164"/>
      <c r="C21" s="164"/>
      <c r="D21" s="164"/>
      <c r="E21" s="164"/>
      <c r="F21" s="164"/>
      <c r="G21" s="169"/>
      <c r="H21" s="214"/>
      <c r="I21" s="221"/>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222"/>
      <c r="AL21" s="222"/>
      <c r="AM21" s="223"/>
      <c r="AN21" s="165">
        <f t="shared" si="1"/>
        <v>0</v>
      </c>
      <c r="AO21" s="190"/>
      <c r="AP21" s="190"/>
      <c r="AQ21" s="222"/>
      <c r="AR21" s="222"/>
      <c r="AS21" s="254"/>
    </row>
    <row r="22" spans="1:45" ht="33.75" customHeight="1">
      <c r="A22" s="24">
        <v>15</v>
      </c>
      <c r="B22" s="164"/>
      <c r="C22" s="164"/>
      <c r="D22" s="164"/>
      <c r="E22" s="164"/>
      <c r="F22" s="164"/>
      <c r="G22" s="169"/>
      <c r="H22" s="214"/>
      <c r="I22" s="221"/>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222"/>
      <c r="AL22" s="222"/>
      <c r="AM22" s="223"/>
      <c r="AN22" s="165">
        <f t="shared" si="1"/>
        <v>0</v>
      </c>
      <c r="AO22" s="190"/>
      <c r="AP22" s="190"/>
      <c r="AQ22" s="222"/>
      <c r="AR22" s="222"/>
      <c r="AS22" s="254"/>
    </row>
    <row r="23" spans="1:45" ht="33.75" customHeight="1">
      <c r="A23" s="24">
        <v>16</v>
      </c>
      <c r="B23" s="164"/>
      <c r="C23" s="164"/>
      <c r="D23" s="164"/>
      <c r="E23" s="164"/>
      <c r="F23" s="164"/>
      <c r="G23" s="169"/>
      <c r="H23" s="214"/>
      <c r="I23" s="221"/>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222"/>
      <c r="AL23" s="222"/>
      <c r="AM23" s="223"/>
      <c r="AN23" s="165">
        <f t="shared" si="1"/>
        <v>0</v>
      </c>
      <c r="AO23" s="190"/>
      <c r="AP23" s="190"/>
      <c r="AQ23" s="222"/>
      <c r="AR23" s="222"/>
      <c r="AS23" s="254"/>
    </row>
    <row r="24" spans="1:45" ht="33.75" customHeight="1">
      <c r="A24" s="24">
        <v>17</v>
      </c>
      <c r="B24" s="164"/>
      <c r="C24" s="164"/>
      <c r="D24" s="164"/>
      <c r="E24" s="164"/>
      <c r="F24" s="164"/>
      <c r="G24" s="169"/>
      <c r="H24" s="214"/>
      <c r="I24" s="221"/>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222"/>
      <c r="AL24" s="222"/>
      <c r="AM24" s="223"/>
      <c r="AN24" s="165">
        <f t="shared" si="1"/>
        <v>0</v>
      </c>
      <c r="AO24" s="190"/>
      <c r="AP24" s="190"/>
      <c r="AQ24" s="222"/>
      <c r="AR24" s="222"/>
      <c r="AS24" s="254"/>
    </row>
    <row r="25" spans="1:45" ht="33.75" customHeight="1">
      <c r="A25" s="24">
        <v>18</v>
      </c>
      <c r="B25" s="168"/>
      <c r="C25" s="168"/>
      <c r="D25" s="164"/>
      <c r="E25" s="164"/>
      <c r="F25" s="164"/>
      <c r="G25" s="169"/>
      <c r="H25" s="214"/>
      <c r="I25" s="221"/>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222"/>
      <c r="AL25" s="222"/>
      <c r="AM25" s="223"/>
      <c r="AN25" s="165">
        <f t="shared" si="1"/>
        <v>0</v>
      </c>
      <c r="AO25" s="190"/>
      <c r="AP25" s="190"/>
      <c r="AQ25" s="222"/>
      <c r="AR25" s="222"/>
      <c r="AS25" s="254"/>
    </row>
    <row r="26" spans="1:45" ht="33.75" customHeight="1">
      <c r="A26" s="24">
        <v>19</v>
      </c>
      <c r="B26" s="164"/>
      <c r="C26" s="168"/>
      <c r="D26" s="164"/>
      <c r="E26" s="164"/>
      <c r="F26" s="164"/>
      <c r="G26" s="169"/>
      <c r="H26" s="214"/>
      <c r="I26" s="221"/>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222"/>
      <c r="AL26" s="222"/>
      <c r="AM26" s="223"/>
      <c r="AN26" s="165">
        <f t="shared" si="1"/>
        <v>0</v>
      </c>
      <c r="AO26" s="190"/>
      <c r="AP26" s="190"/>
      <c r="AQ26" s="222"/>
      <c r="AR26" s="222"/>
      <c r="AS26" s="254"/>
    </row>
    <row r="27" spans="1:45" ht="33.75" customHeight="1">
      <c r="A27" s="24">
        <v>20</v>
      </c>
      <c r="B27" s="164"/>
      <c r="C27" s="164"/>
      <c r="D27" s="164"/>
      <c r="E27" s="164"/>
      <c r="F27" s="164"/>
      <c r="G27" s="169"/>
      <c r="H27" s="214"/>
      <c r="I27" s="221"/>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222"/>
      <c r="AL27" s="222"/>
      <c r="AM27" s="223"/>
      <c r="AN27" s="165">
        <f t="shared" si="1"/>
        <v>0</v>
      </c>
      <c r="AO27" s="190"/>
      <c r="AP27" s="190"/>
      <c r="AQ27" s="222"/>
      <c r="AR27" s="222"/>
      <c r="AS27" s="254"/>
    </row>
    <row r="28" spans="1:45" ht="30" customHeight="1">
      <c r="A28" s="24">
        <v>21</v>
      </c>
      <c r="B28" s="164"/>
      <c r="C28" s="164"/>
      <c r="D28" s="164"/>
      <c r="E28" s="164"/>
      <c r="F28" s="164"/>
      <c r="G28" s="169"/>
      <c r="H28" s="214"/>
      <c r="I28" s="221"/>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222"/>
      <c r="AL28" s="222"/>
      <c r="AM28" s="223"/>
      <c r="AN28" s="165">
        <f t="shared" si="1"/>
        <v>0</v>
      </c>
      <c r="AO28" s="190"/>
      <c r="AP28" s="190"/>
      <c r="AQ28" s="222"/>
      <c r="AR28" s="222"/>
      <c r="AS28" s="254"/>
    </row>
    <row r="29" spans="1:45" ht="30" customHeight="1">
      <c r="A29" s="24">
        <v>22</v>
      </c>
      <c r="B29" s="164"/>
      <c r="C29" s="164"/>
      <c r="D29" s="164"/>
      <c r="E29" s="164"/>
      <c r="F29" s="164"/>
      <c r="G29" s="169"/>
      <c r="H29" s="214"/>
      <c r="I29" s="221"/>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222"/>
      <c r="AL29" s="222"/>
      <c r="AM29" s="223"/>
      <c r="AN29" s="165">
        <f t="shared" si="1"/>
        <v>0</v>
      </c>
      <c r="AO29" s="190"/>
      <c r="AP29" s="190"/>
      <c r="AQ29" s="222"/>
      <c r="AR29" s="222"/>
      <c r="AS29" s="254"/>
    </row>
    <row r="30" spans="1:45" ht="30" customHeight="1">
      <c r="A30" s="24">
        <v>23</v>
      </c>
      <c r="B30" s="164"/>
      <c r="C30" s="164"/>
      <c r="D30" s="169"/>
      <c r="E30" s="169"/>
      <c r="F30" s="169"/>
      <c r="G30" s="169"/>
      <c r="H30" s="214"/>
      <c r="I30" s="221"/>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222"/>
      <c r="AL30" s="222"/>
      <c r="AM30" s="223"/>
      <c r="AN30" s="165">
        <f t="shared" si="1"/>
        <v>0</v>
      </c>
      <c r="AO30" s="190"/>
      <c r="AP30" s="190"/>
      <c r="AQ30" s="222"/>
      <c r="AR30" s="222"/>
      <c r="AS30" s="254"/>
    </row>
    <row r="31" spans="1:45" ht="30" customHeight="1">
      <c r="A31" s="24">
        <v>24</v>
      </c>
      <c r="B31" s="164"/>
      <c r="C31" s="164"/>
      <c r="D31" s="169"/>
      <c r="E31" s="169"/>
      <c r="F31" s="169"/>
      <c r="G31" s="169"/>
      <c r="H31" s="214"/>
      <c r="I31" s="221"/>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222"/>
      <c r="AL31" s="222"/>
      <c r="AM31" s="223"/>
      <c r="AN31" s="165">
        <f t="shared" si="1"/>
        <v>0</v>
      </c>
      <c r="AO31" s="190"/>
      <c r="AP31" s="190"/>
      <c r="AQ31" s="222"/>
      <c r="AR31" s="222"/>
      <c r="AS31" s="254"/>
    </row>
    <row r="32" spans="1:45" ht="30" customHeight="1">
      <c r="A32" s="24">
        <v>25</v>
      </c>
      <c r="B32" s="164"/>
      <c r="C32" s="164"/>
      <c r="D32" s="169"/>
      <c r="E32" s="169"/>
      <c r="F32" s="169"/>
      <c r="G32" s="169"/>
      <c r="H32" s="214"/>
      <c r="I32" s="221"/>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222"/>
      <c r="AL32" s="222"/>
      <c r="AM32" s="223"/>
      <c r="AN32" s="165">
        <f t="shared" si="1"/>
        <v>0</v>
      </c>
      <c r="AO32" s="190"/>
      <c r="AP32" s="190"/>
      <c r="AQ32" s="222"/>
      <c r="AR32" s="222"/>
      <c r="AS32" s="254"/>
    </row>
    <row r="33" spans="1:45" ht="30" customHeight="1">
      <c r="A33" s="24">
        <v>26</v>
      </c>
      <c r="B33" s="164"/>
      <c r="C33" s="164"/>
      <c r="D33" s="169"/>
      <c r="E33" s="169"/>
      <c r="F33" s="169"/>
      <c r="G33" s="169"/>
      <c r="H33" s="214"/>
      <c r="I33" s="221"/>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222"/>
      <c r="AL33" s="222"/>
      <c r="AM33" s="223"/>
      <c r="AN33" s="165">
        <f t="shared" si="1"/>
        <v>0</v>
      </c>
      <c r="AO33" s="190"/>
      <c r="AP33" s="190"/>
      <c r="AQ33" s="222"/>
      <c r="AR33" s="222"/>
      <c r="AS33" s="254"/>
    </row>
    <row r="34" spans="1:45" ht="30" customHeight="1">
      <c r="A34" s="24">
        <v>27</v>
      </c>
      <c r="B34" s="164"/>
      <c r="C34" s="164"/>
      <c r="D34" s="169"/>
      <c r="E34" s="169"/>
      <c r="F34" s="169"/>
      <c r="G34" s="169"/>
      <c r="H34" s="214"/>
      <c r="I34" s="221"/>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222"/>
      <c r="AL34" s="222"/>
      <c r="AM34" s="223"/>
      <c r="AN34" s="165">
        <f t="shared" si="1"/>
        <v>0</v>
      </c>
      <c r="AO34" s="190"/>
      <c r="AP34" s="190"/>
      <c r="AQ34" s="222"/>
      <c r="AR34" s="222"/>
      <c r="AS34" s="254"/>
    </row>
    <row r="35" spans="1:45" ht="30" customHeight="1">
      <c r="A35" s="24">
        <v>28</v>
      </c>
      <c r="B35" s="164"/>
      <c r="C35" s="164"/>
      <c r="D35" s="169"/>
      <c r="E35" s="169"/>
      <c r="F35" s="169"/>
      <c r="G35" s="169"/>
      <c r="H35" s="214"/>
      <c r="I35" s="221"/>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222"/>
      <c r="AL35" s="222"/>
      <c r="AM35" s="223"/>
      <c r="AN35" s="165">
        <f t="shared" si="1"/>
        <v>0</v>
      </c>
      <c r="AO35" s="190"/>
      <c r="AP35" s="190"/>
      <c r="AQ35" s="222"/>
      <c r="AR35" s="222"/>
      <c r="AS35" s="254"/>
    </row>
    <row r="36" spans="1:45" ht="30" customHeight="1">
      <c r="A36" s="24">
        <v>29</v>
      </c>
      <c r="B36" s="164"/>
      <c r="C36" s="164"/>
      <c r="D36" s="169"/>
      <c r="E36" s="169"/>
      <c r="F36" s="169"/>
      <c r="G36" s="169"/>
      <c r="H36" s="214"/>
      <c r="I36" s="221"/>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222"/>
      <c r="AL36" s="222"/>
      <c r="AM36" s="223"/>
      <c r="AN36" s="165">
        <f t="shared" si="1"/>
        <v>0</v>
      </c>
      <c r="AO36" s="190"/>
      <c r="AP36" s="190"/>
      <c r="AQ36" s="222"/>
      <c r="AR36" s="222"/>
      <c r="AS36" s="254"/>
    </row>
    <row r="37" spans="1:45" ht="30" customHeight="1">
      <c r="A37" s="24">
        <v>30</v>
      </c>
      <c r="B37" s="164"/>
      <c r="C37" s="164"/>
      <c r="D37" s="169"/>
      <c r="E37" s="169"/>
      <c r="F37" s="169"/>
      <c r="G37" s="169"/>
      <c r="H37" s="214"/>
      <c r="I37" s="221"/>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222"/>
      <c r="AL37" s="222"/>
      <c r="AM37" s="223"/>
      <c r="AN37" s="165">
        <f t="shared" si="1"/>
        <v>0</v>
      </c>
      <c r="AO37" s="190"/>
      <c r="AP37" s="190"/>
      <c r="AQ37" s="222"/>
      <c r="AR37" s="222"/>
      <c r="AS37" s="254"/>
    </row>
    <row r="38" spans="1:45" ht="30" customHeight="1">
      <c r="A38" s="24">
        <v>31</v>
      </c>
      <c r="B38" s="164"/>
      <c r="C38" s="164"/>
      <c r="D38" s="169"/>
      <c r="E38" s="169"/>
      <c r="F38" s="169"/>
      <c r="G38" s="169"/>
      <c r="H38" s="214"/>
      <c r="I38" s="221"/>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222"/>
      <c r="AL38" s="222"/>
      <c r="AM38" s="223"/>
      <c r="AN38" s="165">
        <f t="shared" si="1"/>
        <v>0</v>
      </c>
      <c r="AO38" s="190"/>
      <c r="AP38" s="190"/>
      <c r="AQ38" s="222"/>
      <c r="AR38" s="222"/>
      <c r="AS38" s="254"/>
    </row>
    <row r="39" spans="1:45" ht="30" customHeight="1">
      <c r="A39" s="24">
        <v>32</v>
      </c>
      <c r="B39" s="164"/>
      <c r="C39" s="164"/>
      <c r="D39" s="169"/>
      <c r="E39" s="169"/>
      <c r="F39" s="169"/>
      <c r="G39" s="169"/>
      <c r="H39" s="214"/>
      <c r="I39" s="221"/>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222"/>
      <c r="AL39" s="222"/>
      <c r="AM39" s="223"/>
      <c r="AN39" s="165">
        <f t="shared" si="1"/>
        <v>0</v>
      </c>
      <c r="AO39" s="190"/>
      <c r="AP39" s="190"/>
      <c r="AQ39" s="222"/>
      <c r="AR39" s="222"/>
      <c r="AS39" s="254"/>
    </row>
    <row r="40" spans="1:45" ht="30" customHeight="1">
      <c r="A40" s="24">
        <v>33</v>
      </c>
      <c r="B40" s="164"/>
      <c r="C40" s="164"/>
      <c r="D40" s="169"/>
      <c r="E40" s="169"/>
      <c r="F40" s="169"/>
      <c r="G40" s="169"/>
      <c r="H40" s="214"/>
      <c r="I40" s="221"/>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222"/>
      <c r="AL40" s="222"/>
      <c r="AM40" s="223"/>
      <c r="AN40" s="165">
        <f t="shared" si="1"/>
        <v>0</v>
      </c>
      <c r="AO40" s="190"/>
      <c r="AP40" s="190"/>
      <c r="AQ40" s="222"/>
      <c r="AR40" s="222"/>
      <c r="AS40" s="254"/>
    </row>
    <row r="41" spans="1:45" ht="30" customHeight="1">
      <c r="A41" s="24">
        <v>34</v>
      </c>
      <c r="B41" s="164"/>
      <c r="C41" s="164"/>
      <c r="D41" s="169"/>
      <c r="E41" s="169"/>
      <c r="F41" s="169"/>
      <c r="G41" s="169"/>
      <c r="H41" s="214"/>
      <c r="I41" s="221"/>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222"/>
      <c r="AL41" s="222"/>
      <c r="AM41" s="223"/>
      <c r="AN41" s="165">
        <f t="shared" si="1"/>
        <v>0</v>
      </c>
      <c r="AO41" s="190"/>
      <c r="AP41" s="190"/>
      <c r="AQ41" s="222"/>
      <c r="AR41" s="222"/>
      <c r="AS41" s="254"/>
    </row>
    <row r="42" spans="1:45" ht="30" customHeight="1">
      <c r="A42" s="24">
        <v>35</v>
      </c>
      <c r="B42" s="164"/>
      <c r="C42" s="164"/>
      <c r="D42" s="169"/>
      <c r="E42" s="169"/>
      <c r="F42" s="169"/>
      <c r="G42" s="169"/>
      <c r="H42" s="214"/>
      <c r="I42" s="221"/>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222"/>
      <c r="AL42" s="222"/>
      <c r="AM42" s="223"/>
      <c r="AN42" s="165">
        <f t="shared" si="1"/>
        <v>0</v>
      </c>
      <c r="AO42" s="190"/>
      <c r="AP42" s="190"/>
      <c r="AQ42" s="222"/>
      <c r="AR42" s="222"/>
      <c r="AS42" s="254"/>
    </row>
    <row r="43" spans="1:45" ht="30" customHeight="1">
      <c r="A43" s="24">
        <v>36</v>
      </c>
      <c r="B43" s="164"/>
      <c r="C43" s="164"/>
      <c r="D43" s="169"/>
      <c r="E43" s="169"/>
      <c r="F43" s="169"/>
      <c r="G43" s="169"/>
      <c r="H43" s="214"/>
      <c r="I43" s="221"/>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222"/>
      <c r="AL43" s="222"/>
      <c r="AM43" s="223"/>
      <c r="AN43" s="165">
        <f t="shared" si="1"/>
        <v>0</v>
      </c>
      <c r="AO43" s="190"/>
      <c r="AP43" s="190"/>
      <c r="AQ43" s="222"/>
      <c r="AR43" s="222"/>
      <c r="AS43" s="254"/>
    </row>
    <row r="44" spans="1:45" ht="30" customHeight="1">
      <c r="A44" s="24">
        <v>37</v>
      </c>
      <c r="B44" s="164"/>
      <c r="C44" s="164"/>
      <c r="D44" s="169"/>
      <c r="E44" s="169"/>
      <c r="F44" s="169"/>
      <c r="G44" s="169"/>
      <c r="H44" s="214"/>
      <c r="I44" s="221"/>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222"/>
      <c r="AL44" s="222"/>
      <c r="AM44" s="223"/>
      <c r="AN44" s="165">
        <f t="shared" si="1"/>
        <v>0</v>
      </c>
      <c r="AO44" s="190"/>
      <c r="AP44" s="190"/>
      <c r="AQ44" s="222"/>
      <c r="AR44" s="222"/>
      <c r="AS44" s="254"/>
    </row>
    <row r="45" spans="1:45" ht="30" customHeight="1">
      <c r="A45" s="24">
        <v>38</v>
      </c>
      <c r="B45" s="164"/>
      <c r="C45" s="164"/>
      <c r="D45" s="169"/>
      <c r="E45" s="169"/>
      <c r="F45" s="169"/>
      <c r="G45" s="169"/>
      <c r="H45" s="214"/>
      <c r="I45" s="221"/>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222"/>
      <c r="AL45" s="222"/>
      <c r="AM45" s="223"/>
      <c r="AN45" s="165">
        <f t="shared" si="1"/>
        <v>0</v>
      </c>
      <c r="AO45" s="190"/>
      <c r="AP45" s="190"/>
      <c r="AQ45" s="222"/>
      <c r="AR45" s="222"/>
      <c r="AS45" s="254"/>
    </row>
    <row r="46" spans="1:45" ht="30" customHeight="1">
      <c r="A46" s="24">
        <v>39</v>
      </c>
      <c r="B46" s="164"/>
      <c r="C46" s="164"/>
      <c r="D46" s="164"/>
      <c r="E46" s="164"/>
      <c r="F46" s="164"/>
      <c r="G46" s="169"/>
      <c r="H46" s="214"/>
      <c r="I46" s="221"/>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222"/>
      <c r="AL46" s="222"/>
      <c r="AM46" s="223"/>
      <c r="AN46" s="165">
        <f t="shared" si="1"/>
        <v>0</v>
      </c>
      <c r="AO46" s="190"/>
      <c r="AP46" s="190"/>
      <c r="AQ46" s="222"/>
      <c r="AR46" s="222"/>
      <c r="AS46" s="254"/>
    </row>
    <row r="47" spans="1:45" ht="30" customHeight="1">
      <c r="A47" s="24">
        <v>40</v>
      </c>
      <c r="B47" s="164"/>
      <c r="C47" s="164"/>
      <c r="D47" s="164"/>
      <c r="E47" s="164"/>
      <c r="F47" s="164"/>
      <c r="G47" s="169"/>
      <c r="H47" s="214"/>
      <c r="I47" s="221"/>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222"/>
      <c r="AL47" s="222"/>
      <c r="AM47" s="223"/>
      <c r="AN47" s="165">
        <f t="shared" si="1"/>
        <v>0</v>
      </c>
      <c r="AO47" s="190"/>
      <c r="AP47" s="190"/>
      <c r="AQ47" s="222"/>
      <c r="AR47" s="222"/>
      <c r="AS47" s="254"/>
    </row>
    <row r="48" spans="1:45" ht="30" customHeight="1">
      <c r="A48" s="24">
        <v>41</v>
      </c>
      <c r="B48" s="164"/>
      <c r="C48" s="164"/>
      <c r="D48" s="164"/>
      <c r="E48" s="164"/>
      <c r="F48" s="164"/>
      <c r="G48" s="169"/>
      <c r="H48" s="214"/>
      <c r="I48" s="221"/>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222"/>
      <c r="AL48" s="222"/>
      <c r="AM48" s="223"/>
      <c r="AN48" s="165">
        <f t="shared" si="1"/>
        <v>0</v>
      </c>
      <c r="AO48" s="190"/>
      <c r="AP48" s="190"/>
      <c r="AQ48" s="222"/>
      <c r="AR48" s="222"/>
      <c r="AS48" s="254"/>
    </row>
    <row r="49" spans="1:45" ht="30" customHeight="1">
      <c r="A49" s="24">
        <v>42</v>
      </c>
      <c r="B49" s="164"/>
      <c r="C49" s="164"/>
      <c r="D49" s="169"/>
      <c r="E49" s="169"/>
      <c r="F49" s="169"/>
      <c r="G49" s="169"/>
      <c r="H49" s="214"/>
      <c r="I49" s="221"/>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222"/>
      <c r="AL49" s="222"/>
      <c r="AM49" s="223"/>
      <c r="AN49" s="165">
        <f t="shared" si="1"/>
        <v>0</v>
      </c>
      <c r="AO49" s="190"/>
      <c r="AP49" s="190"/>
      <c r="AQ49" s="222"/>
      <c r="AR49" s="222"/>
      <c r="AS49" s="254"/>
    </row>
    <row r="50" spans="1:45" ht="30" customHeight="1">
      <c r="A50" s="24">
        <v>43</v>
      </c>
      <c r="B50" s="169"/>
      <c r="C50" s="226"/>
      <c r="D50" s="169"/>
      <c r="E50" s="169"/>
      <c r="F50" s="169"/>
      <c r="G50" s="169"/>
      <c r="H50" s="214"/>
      <c r="I50" s="221"/>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222"/>
      <c r="AL50" s="222"/>
      <c r="AM50" s="223"/>
      <c r="AN50" s="165">
        <f t="shared" si="1"/>
        <v>0</v>
      </c>
      <c r="AO50" s="190"/>
      <c r="AP50" s="190"/>
      <c r="AQ50" s="222"/>
      <c r="AR50" s="222"/>
      <c r="AS50" s="254"/>
    </row>
    <row r="51" spans="1:45" ht="30" customHeight="1">
      <c r="A51" s="24">
        <v>44</v>
      </c>
      <c r="B51" s="169"/>
      <c r="C51" s="226"/>
      <c r="D51" s="169"/>
      <c r="E51" s="169"/>
      <c r="F51" s="169"/>
      <c r="G51" s="169"/>
      <c r="H51" s="214"/>
      <c r="I51" s="221"/>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222"/>
      <c r="AL51" s="222"/>
      <c r="AM51" s="223"/>
      <c r="AN51" s="165">
        <f t="shared" si="1"/>
        <v>0</v>
      </c>
      <c r="AO51" s="190"/>
      <c r="AP51" s="190"/>
      <c r="AQ51" s="222"/>
      <c r="AR51" s="222"/>
      <c r="AS51" s="254"/>
    </row>
    <row r="52" spans="1:45" ht="30" customHeight="1">
      <c r="A52" s="24">
        <v>45</v>
      </c>
      <c r="B52" s="169"/>
      <c r="C52" s="226"/>
      <c r="D52" s="169"/>
      <c r="E52" s="169"/>
      <c r="F52" s="169"/>
      <c r="G52" s="169"/>
      <c r="H52" s="214"/>
      <c r="I52" s="221"/>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222"/>
      <c r="AL52" s="222"/>
      <c r="AM52" s="223"/>
      <c r="AN52" s="165">
        <f t="shared" si="1"/>
        <v>0</v>
      </c>
      <c r="AO52" s="190"/>
      <c r="AP52" s="190"/>
      <c r="AQ52" s="222"/>
      <c r="AR52" s="222"/>
      <c r="AS52" s="254"/>
    </row>
    <row r="53" spans="1:45" ht="30" customHeight="1">
      <c r="A53" s="24">
        <v>46</v>
      </c>
      <c r="B53" s="169"/>
      <c r="C53" s="226"/>
      <c r="D53" s="169"/>
      <c r="E53" s="169"/>
      <c r="F53" s="169"/>
      <c r="G53" s="169"/>
      <c r="H53" s="214"/>
      <c r="I53" s="221"/>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222"/>
      <c r="AL53" s="222"/>
      <c r="AM53" s="223"/>
      <c r="AN53" s="165">
        <f t="shared" si="1"/>
        <v>0</v>
      </c>
      <c r="AO53" s="190"/>
      <c r="AP53" s="190"/>
      <c r="AQ53" s="222"/>
      <c r="AR53" s="222"/>
      <c r="AS53" s="254"/>
    </row>
    <row r="54" spans="1:45" ht="30" customHeight="1">
      <c r="A54" s="24">
        <v>47</v>
      </c>
      <c r="B54" s="169"/>
      <c r="C54" s="226"/>
      <c r="D54" s="169"/>
      <c r="E54" s="169"/>
      <c r="F54" s="169"/>
      <c r="G54" s="169"/>
      <c r="H54" s="214"/>
      <c r="I54" s="221"/>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222"/>
      <c r="AL54" s="222"/>
      <c r="AM54" s="223"/>
      <c r="AN54" s="165">
        <f t="shared" si="1"/>
        <v>0</v>
      </c>
      <c r="AO54" s="190"/>
      <c r="AP54" s="190"/>
      <c r="AQ54" s="222"/>
      <c r="AR54" s="222"/>
      <c r="AS54" s="254"/>
    </row>
    <row r="55" spans="1:45" ht="30" customHeight="1">
      <c r="A55" s="24">
        <v>48</v>
      </c>
      <c r="B55" s="169"/>
      <c r="C55" s="226"/>
      <c r="D55" s="169"/>
      <c r="E55" s="169"/>
      <c r="F55" s="169"/>
      <c r="G55" s="169"/>
      <c r="H55" s="214"/>
      <c r="I55" s="221"/>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222"/>
      <c r="AL55" s="222"/>
      <c r="AM55" s="223"/>
      <c r="AN55" s="165">
        <f t="shared" si="1"/>
        <v>0</v>
      </c>
      <c r="AO55" s="190"/>
      <c r="AP55" s="190"/>
      <c r="AQ55" s="222"/>
      <c r="AR55" s="222"/>
      <c r="AS55" s="254"/>
    </row>
    <row r="56" spans="1:45" ht="30" customHeight="1">
      <c r="A56" s="24">
        <v>49</v>
      </c>
      <c r="B56" s="169"/>
      <c r="C56" s="226"/>
      <c r="D56" s="169"/>
      <c r="E56" s="169"/>
      <c r="F56" s="169"/>
      <c r="G56" s="169"/>
      <c r="H56" s="214"/>
      <c r="I56" s="221"/>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222"/>
      <c r="AL56" s="222"/>
      <c r="AM56" s="223"/>
      <c r="AN56" s="165">
        <f t="shared" si="1"/>
        <v>0</v>
      </c>
      <c r="AO56" s="190"/>
      <c r="AP56" s="190"/>
      <c r="AQ56" s="222"/>
      <c r="AR56" s="222"/>
      <c r="AS56" s="254"/>
    </row>
    <row r="57" spans="1:45" ht="30" customHeight="1">
      <c r="A57" s="24">
        <v>50</v>
      </c>
      <c r="B57" s="169"/>
      <c r="C57" s="226"/>
      <c r="D57" s="169"/>
      <c r="E57" s="169"/>
      <c r="F57" s="169"/>
      <c r="G57" s="169"/>
      <c r="H57" s="214"/>
      <c r="I57" s="221"/>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69"/>
      <c r="AK57" s="222"/>
      <c r="AL57" s="222"/>
      <c r="AM57" s="223"/>
      <c r="AN57" s="165">
        <f t="shared" si="1"/>
        <v>0</v>
      </c>
      <c r="AO57" s="190"/>
      <c r="AP57" s="190"/>
      <c r="AQ57" s="222"/>
      <c r="AR57" s="222"/>
      <c r="AS57" s="254"/>
    </row>
    <row r="58" spans="1:45" ht="30" customHeight="1">
      <c r="A58" s="24">
        <v>51</v>
      </c>
      <c r="B58" s="169"/>
      <c r="C58" s="226"/>
      <c r="D58" s="169"/>
      <c r="E58" s="169"/>
      <c r="F58" s="169"/>
      <c r="G58" s="169"/>
      <c r="H58" s="214"/>
      <c r="I58" s="221"/>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222"/>
      <c r="AL58" s="222"/>
      <c r="AM58" s="223"/>
      <c r="AN58" s="165">
        <f t="shared" si="1"/>
        <v>0</v>
      </c>
      <c r="AO58" s="190"/>
      <c r="AP58" s="190"/>
      <c r="AQ58" s="222"/>
      <c r="AR58" s="222"/>
      <c r="AS58" s="254"/>
    </row>
    <row r="59" spans="1:45" ht="30" customHeight="1">
      <c r="A59" s="24">
        <v>52</v>
      </c>
      <c r="B59" s="169"/>
      <c r="C59" s="226"/>
      <c r="D59" s="169"/>
      <c r="E59" s="169"/>
      <c r="F59" s="169"/>
      <c r="G59" s="169"/>
      <c r="H59" s="214"/>
      <c r="I59" s="221"/>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222"/>
      <c r="AL59" s="222"/>
      <c r="AM59" s="223"/>
      <c r="AN59" s="165">
        <f t="shared" si="1"/>
        <v>0</v>
      </c>
      <c r="AO59" s="190"/>
      <c r="AP59" s="190"/>
      <c r="AQ59" s="222"/>
      <c r="AR59" s="222"/>
      <c r="AS59" s="254"/>
    </row>
    <row r="60" spans="1:45" ht="30" customHeight="1">
      <c r="A60" s="24">
        <v>53</v>
      </c>
      <c r="B60" s="169"/>
      <c r="C60" s="226"/>
      <c r="D60" s="169"/>
      <c r="E60" s="169"/>
      <c r="F60" s="169"/>
      <c r="G60" s="169"/>
      <c r="H60" s="214"/>
      <c r="I60" s="221"/>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222"/>
      <c r="AL60" s="222"/>
      <c r="AM60" s="223"/>
      <c r="AN60" s="165">
        <f t="shared" si="1"/>
        <v>0</v>
      </c>
      <c r="AO60" s="190"/>
      <c r="AP60" s="190"/>
      <c r="AQ60" s="222"/>
      <c r="AR60" s="222"/>
      <c r="AS60" s="254"/>
    </row>
    <row r="61" spans="1:45" ht="30" customHeight="1">
      <c r="A61" s="24">
        <v>54</v>
      </c>
      <c r="B61" s="169"/>
      <c r="C61" s="226"/>
      <c r="D61" s="169"/>
      <c r="E61" s="169"/>
      <c r="F61" s="169"/>
      <c r="G61" s="169"/>
      <c r="H61" s="214"/>
      <c r="I61" s="221"/>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222"/>
      <c r="AL61" s="222"/>
      <c r="AM61" s="223"/>
      <c r="AN61" s="165">
        <f t="shared" si="1"/>
        <v>0</v>
      </c>
      <c r="AO61" s="190"/>
      <c r="AP61" s="190"/>
      <c r="AQ61" s="222"/>
      <c r="AR61" s="222"/>
      <c r="AS61" s="254"/>
    </row>
    <row r="62" spans="1:45" ht="30" customHeight="1">
      <c r="A62" s="24">
        <v>55</v>
      </c>
      <c r="B62" s="169"/>
      <c r="C62" s="226"/>
      <c r="D62" s="169"/>
      <c r="E62" s="169"/>
      <c r="F62" s="169"/>
      <c r="G62" s="169"/>
      <c r="H62" s="214"/>
      <c r="I62" s="221"/>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222"/>
      <c r="AL62" s="222"/>
      <c r="AM62" s="223"/>
      <c r="AN62" s="165">
        <f t="shared" si="1"/>
        <v>0</v>
      </c>
      <c r="AO62" s="190"/>
      <c r="AP62" s="190"/>
      <c r="AQ62" s="222"/>
      <c r="AR62" s="222"/>
      <c r="AS62" s="254"/>
    </row>
    <row r="63" spans="1:45" ht="30" customHeight="1">
      <c r="A63" s="24">
        <v>56</v>
      </c>
      <c r="B63" s="169"/>
      <c r="C63" s="226"/>
      <c r="D63" s="169"/>
      <c r="E63" s="169"/>
      <c r="F63" s="169"/>
      <c r="G63" s="169"/>
      <c r="H63" s="214"/>
      <c r="I63" s="221"/>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222"/>
      <c r="AL63" s="222"/>
      <c r="AM63" s="223"/>
      <c r="AN63" s="165">
        <f t="shared" si="1"/>
        <v>0</v>
      </c>
      <c r="AO63" s="190"/>
      <c r="AP63" s="190"/>
      <c r="AQ63" s="222"/>
      <c r="AR63" s="222"/>
      <c r="AS63" s="254"/>
    </row>
    <row r="64" spans="1:45" ht="30" customHeight="1">
      <c r="A64" s="24">
        <v>57</v>
      </c>
      <c r="B64" s="169"/>
      <c r="C64" s="226"/>
      <c r="D64" s="169"/>
      <c r="E64" s="169"/>
      <c r="F64" s="169"/>
      <c r="G64" s="169"/>
      <c r="H64" s="214"/>
      <c r="I64" s="221"/>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222"/>
      <c r="AL64" s="222"/>
      <c r="AM64" s="223"/>
      <c r="AN64" s="165">
        <f t="shared" si="1"/>
        <v>0</v>
      </c>
      <c r="AO64" s="190"/>
      <c r="AP64" s="190"/>
      <c r="AQ64" s="222"/>
      <c r="AR64" s="222"/>
      <c r="AS64" s="254"/>
    </row>
    <row r="65" spans="1:45" ht="30" customHeight="1">
      <c r="A65" s="24">
        <v>58</v>
      </c>
      <c r="B65" s="169"/>
      <c r="C65" s="226"/>
      <c r="D65" s="169"/>
      <c r="E65" s="169"/>
      <c r="F65" s="169"/>
      <c r="G65" s="169"/>
      <c r="H65" s="214"/>
      <c r="I65" s="221"/>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222"/>
      <c r="AL65" s="222"/>
      <c r="AM65" s="223"/>
      <c r="AN65" s="165">
        <f t="shared" si="1"/>
        <v>0</v>
      </c>
      <c r="AO65" s="190"/>
      <c r="AP65" s="190"/>
      <c r="AQ65" s="222"/>
      <c r="AR65" s="222"/>
      <c r="AS65" s="254"/>
    </row>
    <row r="66" spans="1:45" ht="30" customHeight="1">
      <c r="A66" s="24">
        <v>59</v>
      </c>
      <c r="B66" s="169"/>
      <c r="C66" s="226"/>
      <c r="D66" s="169"/>
      <c r="E66" s="169"/>
      <c r="F66" s="169"/>
      <c r="G66" s="169"/>
      <c r="H66" s="214"/>
      <c r="I66" s="221"/>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222"/>
      <c r="AL66" s="222"/>
      <c r="AM66" s="223"/>
      <c r="AN66" s="165">
        <f t="shared" si="1"/>
        <v>0</v>
      </c>
      <c r="AO66" s="190"/>
      <c r="AP66" s="190"/>
      <c r="AQ66" s="222"/>
      <c r="AR66" s="222"/>
      <c r="AS66" s="254"/>
    </row>
    <row r="67" spans="1:45" ht="30" customHeight="1" thickBot="1">
      <c r="A67" s="24">
        <v>60</v>
      </c>
      <c r="B67" s="215"/>
      <c r="C67" s="227"/>
      <c r="D67" s="215"/>
      <c r="E67" s="215"/>
      <c r="F67" s="215"/>
      <c r="G67" s="215"/>
      <c r="H67" s="216"/>
      <c r="I67" s="228"/>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215"/>
      <c r="AI67" s="215"/>
      <c r="AJ67" s="215"/>
      <c r="AK67" s="229"/>
      <c r="AL67" s="229"/>
      <c r="AM67" s="230"/>
      <c r="AN67" s="231">
        <f t="shared" si="1"/>
        <v>0</v>
      </c>
      <c r="AO67" s="233"/>
      <c r="AP67" s="233"/>
      <c r="AQ67" s="229"/>
      <c r="AR67" s="229"/>
      <c r="AS67" s="255"/>
    </row>
    <row r="68" spans="1:45" ht="30" customHeight="1" thickTop="1" thickBot="1">
      <c r="A68" s="376" t="s">
        <v>2</v>
      </c>
      <c r="B68" s="377"/>
      <c r="C68" s="377"/>
      <c r="D68" s="377"/>
      <c r="E68" s="377"/>
      <c r="F68" s="377"/>
      <c r="G68" s="377"/>
      <c r="H68" s="378"/>
      <c r="I68" s="236">
        <f>COUNTIF(I8:I67,"〇")</f>
        <v>0</v>
      </c>
      <c r="J68" s="237">
        <f>COUNTIF(J8:J67,"〇")</f>
        <v>0</v>
      </c>
      <c r="K68" s="237">
        <f>COUNTIF(K8:K67,"〇")</f>
        <v>0</v>
      </c>
      <c r="L68" s="237">
        <f>COUNTIF(L8:L67,"〇")</f>
        <v>0</v>
      </c>
      <c r="M68" s="237">
        <f>COUNTIF(M8:M67,"〇")</f>
        <v>0</v>
      </c>
      <c r="N68" s="237">
        <f t="shared" ref="N68:AM68" si="2">COUNTIF(N8:N67,"〇")</f>
        <v>0</v>
      </c>
      <c r="O68" s="237">
        <f t="shared" si="2"/>
        <v>0</v>
      </c>
      <c r="P68" s="237">
        <f t="shared" si="2"/>
        <v>0</v>
      </c>
      <c r="Q68" s="237">
        <f t="shared" si="2"/>
        <v>0</v>
      </c>
      <c r="R68" s="237">
        <f t="shared" si="2"/>
        <v>0</v>
      </c>
      <c r="S68" s="237">
        <f t="shared" si="2"/>
        <v>0</v>
      </c>
      <c r="T68" s="237">
        <f t="shared" si="2"/>
        <v>0</v>
      </c>
      <c r="U68" s="237">
        <f t="shared" si="2"/>
        <v>0</v>
      </c>
      <c r="V68" s="237">
        <f t="shared" si="2"/>
        <v>0</v>
      </c>
      <c r="W68" s="237">
        <f t="shared" si="2"/>
        <v>0</v>
      </c>
      <c r="X68" s="237">
        <f t="shared" si="2"/>
        <v>0</v>
      </c>
      <c r="Y68" s="237">
        <f t="shared" si="2"/>
        <v>0</v>
      </c>
      <c r="Z68" s="237">
        <f t="shared" si="2"/>
        <v>0</v>
      </c>
      <c r="AA68" s="237">
        <f t="shared" si="2"/>
        <v>0</v>
      </c>
      <c r="AB68" s="237">
        <f t="shared" si="2"/>
        <v>0</v>
      </c>
      <c r="AC68" s="237">
        <f t="shared" si="2"/>
        <v>0</v>
      </c>
      <c r="AD68" s="237">
        <f t="shared" si="2"/>
        <v>0</v>
      </c>
      <c r="AE68" s="237">
        <f t="shared" si="2"/>
        <v>0</v>
      </c>
      <c r="AF68" s="237">
        <f t="shared" si="2"/>
        <v>0</v>
      </c>
      <c r="AG68" s="237">
        <f t="shared" si="2"/>
        <v>0</v>
      </c>
      <c r="AH68" s="237">
        <f t="shared" si="2"/>
        <v>0</v>
      </c>
      <c r="AI68" s="237">
        <f t="shared" si="2"/>
        <v>0</v>
      </c>
      <c r="AJ68" s="237">
        <f t="shared" si="2"/>
        <v>0</v>
      </c>
      <c r="AK68" s="237">
        <f t="shared" si="2"/>
        <v>0</v>
      </c>
      <c r="AL68" s="237">
        <f t="shared" si="2"/>
        <v>0</v>
      </c>
      <c r="AM68" s="237">
        <f t="shared" si="2"/>
        <v>0</v>
      </c>
      <c r="AN68" s="249">
        <f>SUM(AN8:AN67)</f>
        <v>0</v>
      </c>
      <c r="AO68" s="250">
        <f>+COUNTA(AO8:AO67)</f>
        <v>0</v>
      </c>
      <c r="AP68" s="250">
        <f>+COUNTA(AP8:AP67)</f>
        <v>0</v>
      </c>
      <c r="AQ68" s="250">
        <f>COUNTIF(AQ8:AQ67,"〇")</f>
        <v>0</v>
      </c>
      <c r="AR68" s="250">
        <f>COUNTIF(AR8:AR67,"〇")</f>
        <v>0</v>
      </c>
      <c r="AS68" s="251"/>
    </row>
    <row r="69" spans="1:45" ht="30" customHeight="1" thickBot="1">
      <c r="A69" s="241"/>
      <c r="B69" s="402" t="s">
        <v>146</v>
      </c>
      <c r="C69" s="402"/>
      <c r="D69" s="402"/>
      <c r="E69" s="402"/>
      <c r="F69" s="402"/>
      <c r="G69" s="402"/>
      <c r="H69" s="403"/>
      <c r="I69" s="242">
        <f>+COUNTIFS($H$8:$H$67,"〇",I8:I67,"〇")</f>
        <v>0</v>
      </c>
      <c r="J69" s="243">
        <f t="shared" ref="J69:AM69" si="3">+COUNTIFS($H$8:$H$67,"〇",J8:J67,"〇")</f>
        <v>0</v>
      </c>
      <c r="K69" s="243">
        <f t="shared" si="3"/>
        <v>0</v>
      </c>
      <c r="L69" s="243">
        <f t="shared" si="3"/>
        <v>0</v>
      </c>
      <c r="M69" s="243">
        <f t="shared" si="3"/>
        <v>0</v>
      </c>
      <c r="N69" s="243">
        <f t="shared" si="3"/>
        <v>0</v>
      </c>
      <c r="O69" s="243">
        <f t="shared" si="3"/>
        <v>0</v>
      </c>
      <c r="P69" s="243">
        <f t="shared" si="3"/>
        <v>0</v>
      </c>
      <c r="Q69" s="243">
        <f t="shared" si="3"/>
        <v>0</v>
      </c>
      <c r="R69" s="243">
        <f t="shared" si="3"/>
        <v>0</v>
      </c>
      <c r="S69" s="243">
        <f t="shared" si="3"/>
        <v>0</v>
      </c>
      <c r="T69" s="243">
        <f t="shared" si="3"/>
        <v>0</v>
      </c>
      <c r="U69" s="243">
        <f t="shared" si="3"/>
        <v>0</v>
      </c>
      <c r="V69" s="243">
        <f t="shared" si="3"/>
        <v>0</v>
      </c>
      <c r="W69" s="243">
        <f t="shared" si="3"/>
        <v>0</v>
      </c>
      <c r="X69" s="243">
        <f t="shared" si="3"/>
        <v>0</v>
      </c>
      <c r="Y69" s="243">
        <f t="shared" si="3"/>
        <v>0</v>
      </c>
      <c r="Z69" s="243">
        <f t="shared" si="3"/>
        <v>0</v>
      </c>
      <c r="AA69" s="243">
        <f t="shared" si="3"/>
        <v>0</v>
      </c>
      <c r="AB69" s="243">
        <f t="shared" si="3"/>
        <v>0</v>
      </c>
      <c r="AC69" s="243">
        <f t="shared" si="3"/>
        <v>0</v>
      </c>
      <c r="AD69" s="243">
        <f t="shared" si="3"/>
        <v>0</v>
      </c>
      <c r="AE69" s="243">
        <f t="shared" si="3"/>
        <v>0</v>
      </c>
      <c r="AF69" s="243">
        <f t="shared" si="3"/>
        <v>0</v>
      </c>
      <c r="AG69" s="243">
        <f t="shared" si="3"/>
        <v>0</v>
      </c>
      <c r="AH69" s="243">
        <f t="shared" si="3"/>
        <v>0</v>
      </c>
      <c r="AI69" s="243">
        <f t="shared" si="3"/>
        <v>0</v>
      </c>
      <c r="AJ69" s="243">
        <f t="shared" si="3"/>
        <v>0</v>
      </c>
      <c r="AK69" s="243">
        <f t="shared" si="3"/>
        <v>0</v>
      </c>
      <c r="AL69" s="243">
        <f t="shared" si="3"/>
        <v>0</v>
      </c>
      <c r="AM69" s="244">
        <f t="shared" si="3"/>
        <v>0</v>
      </c>
      <c r="AN69" s="252"/>
      <c r="AO69" s="252"/>
      <c r="AP69" s="252"/>
      <c r="AQ69" s="252"/>
      <c r="AR69" s="252"/>
      <c r="AS69" s="252"/>
    </row>
    <row r="70" spans="1:45" ht="30" customHeight="1" thickBot="1">
      <c r="A70" s="399" t="s">
        <v>145</v>
      </c>
      <c r="B70" s="400"/>
      <c r="C70" s="400"/>
      <c r="D70" s="400"/>
      <c r="E70" s="400"/>
      <c r="F70" s="400"/>
      <c r="G70" s="400"/>
      <c r="H70" s="400"/>
      <c r="I70" s="242">
        <f t="shared" ref="I70:AG70" si="4">+IF(I69&gt;5,5,IF(I69&gt;2,4,IF(I69&gt;0,3,2)))</f>
        <v>2</v>
      </c>
      <c r="J70" s="243">
        <f t="shared" si="4"/>
        <v>2</v>
      </c>
      <c r="K70" s="243">
        <f t="shared" si="4"/>
        <v>2</v>
      </c>
      <c r="L70" s="243">
        <f t="shared" si="4"/>
        <v>2</v>
      </c>
      <c r="M70" s="243">
        <f t="shared" si="4"/>
        <v>2</v>
      </c>
      <c r="N70" s="243">
        <f t="shared" si="4"/>
        <v>2</v>
      </c>
      <c r="O70" s="243">
        <f t="shared" si="4"/>
        <v>2</v>
      </c>
      <c r="P70" s="243">
        <f t="shared" si="4"/>
        <v>2</v>
      </c>
      <c r="Q70" s="243">
        <f t="shared" si="4"/>
        <v>2</v>
      </c>
      <c r="R70" s="243">
        <f t="shared" si="4"/>
        <v>2</v>
      </c>
      <c r="S70" s="243">
        <f t="shared" si="4"/>
        <v>2</v>
      </c>
      <c r="T70" s="243">
        <f t="shared" si="4"/>
        <v>2</v>
      </c>
      <c r="U70" s="243">
        <f t="shared" si="4"/>
        <v>2</v>
      </c>
      <c r="V70" s="243">
        <f t="shared" si="4"/>
        <v>2</v>
      </c>
      <c r="W70" s="243">
        <f t="shared" si="4"/>
        <v>2</v>
      </c>
      <c r="X70" s="243">
        <f t="shared" si="4"/>
        <v>2</v>
      </c>
      <c r="Y70" s="243">
        <f t="shared" si="4"/>
        <v>2</v>
      </c>
      <c r="Z70" s="243">
        <f t="shared" si="4"/>
        <v>2</v>
      </c>
      <c r="AA70" s="243">
        <f t="shared" si="4"/>
        <v>2</v>
      </c>
      <c r="AB70" s="243">
        <f t="shared" si="4"/>
        <v>2</v>
      </c>
      <c r="AC70" s="243">
        <f t="shared" si="4"/>
        <v>2</v>
      </c>
      <c r="AD70" s="243">
        <f t="shared" si="4"/>
        <v>2</v>
      </c>
      <c r="AE70" s="243">
        <f t="shared" si="4"/>
        <v>2</v>
      </c>
      <c r="AF70" s="243">
        <f t="shared" si="4"/>
        <v>2</v>
      </c>
      <c r="AG70" s="243">
        <f t="shared" si="4"/>
        <v>2</v>
      </c>
      <c r="AH70" s="243">
        <f t="shared" ref="AH70:AL70" si="5">+IF(AH69&gt;5,5,IF(AH69&gt;2,4,IF(AH69&gt;0,3,2)))</f>
        <v>2</v>
      </c>
      <c r="AI70" s="243">
        <f t="shared" si="5"/>
        <v>2</v>
      </c>
      <c r="AJ70" s="243">
        <f t="shared" si="5"/>
        <v>2</v>
      </c>
      <c r="AK70" s="243">
        <f t="shared" si="5"/>
        <v>2</v>
      </c>
      <c r="AL70" s="243">
        <f t="shared" si="5"/>
        <v>2</v>
      </c>
      <c r="AM70" s="244">
        <f>+IF(AM69&gt;5,5,IF(AM69&gt;2,4,IF(AM69&gt;0,3,2)))</f>
        <v>2</v>
      </c>
      <c r="AN70" s="256"/>
      <c r="AO70" s="256"/>
      <c r="AP70" s="256"/>
      <c r="AQ70" s="256"/>
      <c r="AR70" s="256"/>
      <c r="AS70" s="256"/>
    </row>
    <row r="71" spans="1:45" ht="30" customHeight="1">
      <c r="B71" s="33"/>
      <c r="C71" s="394" t="s">
        <v>16</v>
      </c>
      <c r="D71" s="149"/>
      <c r="E71" s="25">
        <v>6</v>
      </c>
      <c r="F71" s="25">
        <v>5</v>
      </c>
      <c r="G71" s="25">
        <v>4</v>
      </c>
      <c r="H71" s="25">
        <v>3</v>
      </c>
      <c r="I71" s="25">
        <v>2</v>
      </c>
      <c r="J71" s="25">
        <v>1</v>
      </c>
      <c r="K71" s="26" t="s">
        <v>17</v>
      </c>
      <c r="L71" s="5" t="s">
        <v>14</v>
      </c>
      <c r="M71" s="36" t="s">
        <v>18</v>
      </c>
      <c r="N71" s="37" t="s">
        <v>20</v>
      </c>
      <c r="O71" s="37" t="s">
        <v>36</v>
      </c>
      <c r="P71" s="38" t="s">
        <v>37</v>
      </c>
      <c r="Q71" s="208" t="s">
        <v>166</v>
      </c>
      <c r="AJ71" s="5"/>
    </row>
    <row r="72" spans="1:45" ht="30" customHeight="1" thickBot="1">
      <c r="B72" s="34"/>
      <c r="C72" s="380"/>
      <c r="D72" s="148"/>
      <c r="E72" s="27">
        <f t="shared" ref="E72:J72" si="6">+COUNTIFS($F$8:$F$67,E71,$AO$8:$AO$67,"",$AQ$8:$AQ$67,"")</f>
        <v>0</v>
      </c>
      <c r="F72" s="27">
        <f t="shared" si="6"/>
        <v>0</v>
      </c>
      <c r="G72" s="27">
        <f t="shared" si="6"/>
        <v>0</v>
      </c>
      <c r="H72" s="27">
        <f t="shared" si="6"/>
        <v>0</v>
      </c>
      <c r="I72" s="27">
        <f t="shared" si="6"/>
        <v>0</v>
      </c>
      <c r="J72" s="27">
        <f t="shared" si="6"/>
        <v>0</v>
      </c>
      <c r="K72" s="28">
        <f>SUM(E72:J72)</f>
        <v>0</v>
      </c>
      <c r="L72" s="5" t="s">
        <v>15</v>
      </c>
      <c r="M72" s="39">
        <f>+COUNTIFS(H8:H67,"〇",AQ8:AQ67,"")</f>
        <v>0</v>
      </c>
      <c r="N72" s="40">
        <f>+AQ68</f>
        <v>0</v>
      </c>
      <c r="O72" s="40">
        <f>+AO68</f>
        <v>0</v>
      </c>
      <c r="P72" s="41">
        <f>+AP68</f>
        <v>0</v>
      </c>
      <c r="Q72" s="41">
        <f>+AR68</f>
        <v>0</v>
      </c>
      <c r="AJ72" s="5"/>
    </row>
    <row r="73" spans="1:45" ht="30" customHeight="1">
      <c r="C73" s="394" t="s">
        <v>40</v>
      </c>
      <c r="D73" s="149"/>
      <c r="E73" s="25">
        <v>6</v>
      </c>
      <c r="F73" s="25">
        <v>5</v>
      </c>
      <c r="G73" s="25">
        <v>4</v>
      </c>
      <c r="H73" s="25">
        <v>3</v>
      </c>
      <c r="I73" s="25">
        <v>2</v>
      </c>
      <c r="J73" s="25">
        <v>1</v>
      </c>
      <c r="K73" s="26" t="s">
        <v>17</v>
      </c>
      <c r="L73" s="5" t="s">
        <v>39</v>
      </c>
      <c r="M73" s="395" t="s">
        <v>38</v>
      </c>
      <c r="N73" s="396"/>
      <c r="AJ73" s="5"/>
    </row>
    <row r="74" spans="1:45" ht="30" customHeight="1" thickBot="1">
      <c r="C74" s="380"/>
      <c r="D74" s="148"/>
      <c r="E74" s="27">
        <f t="shared" ref="E74:J74" si="7">+COUNTIFS($D$8:$D$67,E73,$AO$8:$AO$67,"")</f>
        <v>0</v>
      </c>
      <c r="F74" s="27">
        <f t="shared" si="7"/>
        <v>0</v>
      </c>
      <c r="G74" s="27">
        <f t="shared" si="7"/>
        <v>0</v>
      </c>
      <c r="H74" s="27">
        <f t="shared" si="7"/>
        <v>0</v>
      </c>
      <c r="I74" s="27">
        <f t="shared" si="7"/>
        <v>0</v>
      </c>
      <c r="J74" s="27">
        <f t="shared" si="7"/>
        <v>0</v>
      </c>
      <c r="K74" s="28">
        <f>SUM(E74:J74)</f>
        <v>0</v>
      </c>
      <c r="L74" s="5" t="s">
        <v>41</v>
      </c>
      <c r="M74" s="397">
        <f>+AN68</f>
        <v>0</v>
      </c>
      <c r="N74" s="398"/>
      <c r="AJ74" s="5"/>
    </row>
  </sheetData>
  <sheetProtection sheet="1" scenarios="1"/>
  <mergeCells count="30">
    <mergeCell ref="J4:O4"/>
    <mergeCell ref="P3:Q3"/>
    <mergeCell ref="P4:Q4"/>
    <mergeCell ref="Z1:AB1"/>
    <mergeCell ref="AG1:AO1"/>
    <mergeCell ref="J1:L1"/>
    <mergeCell ref="P1:S1"/>
    <mergeCell ref="T1:V1"/>
    <mergeCell ref="W1:Y1"/>
    <mergeCell ref="J3:O3"/>
    <mergeCell ref="C73:C74"/>
    <mergeCell ref="M73:N73"/>
    <mergeCell ref="M74:N74"/>
    <mergeCell ref="B69:H69"/>
    <mergeCell ref="A70:H70"/>
    <mergeCell ref="AR6:AR7"/>
    <mergeCell ref="AQ6:AQ7"/>
    <mergeCell ref="AS6:AS7"/>
    <mergeCell ref="A68:H68"/>
    <mergeCell ref="C71:C72"/>
    <mergeCell ref="G6:G7"/>
    <mergeCell ref="D6:D7"/>
    <mergeCell ref="A6:A7"/>
    <mergeCell ref="B6:B7"/>
    <mergeCell ref="C6:C7"/>
    <mergeCell ref="E6:E7"/>
    <mergeCell ref="F6:F7"/>
    <mergeCell ref="H6:H7"/>
    <mergeCell ref="AN6:AN7"/>
    <mergeCell ref="AO6:AP6"/>
  </mergeCells>
  <phoneticPr fontId="3"/>
  <conditionalFormatting sqref="AM27:AM29 AM46:AM67 G49:AK67 G30:AM45 AQ30:AQ45 AQ8:AQ26 I6:AM26">
    <cfRule type="expression" dxfId="55" priority="20">
      <formula>G$6="日"</formula>
    </cfRule>
  </conditionalFormatting>
  <conditionalFormatting sqref="AN5:AQ5 AN30:AP45 AN49:AP66 AN6:AO6 AN7:AP26">
    <cfRule type="expression" dxfId="54" priority="19">
      <formula>AN$5="日"</formula>
    </cfRule>
  </conditionalFormatting>
  <conditionalFormatting sqref="I27:AK29">
    <cfRule type="expression" dxfId="53" priority="18">
      <formula>I$6="日"</formula>
    </cfRule>
  </conditionalFormatting>
  <conditionalFormatting sqref="AN27:AP29">
    <cfRule type="expression" dxfId="52" priority="17">
      <formula>AN$5="日"</formula>
    </cfRule>
  </conditionalFormatting>
  <conditionalFormatting sqref="G46:H48">
    <cfRule type="expression" dxfId="51" priority="12">
      <formula>G$6="日"</formula>
    </cfRule>
  </conditionalFormatting>
  <conditionalFormatting sqref="AN46:AP48">
    <cfRule type="expression" dxfId="50" priority="15">
      <formula>AN$5="日"</formula>
    </cfRule>
  </conditionalFormatting>
  <conditionalFormatting sqref="I46:AK48">
    <cfRule type="expression" dxfId="49" priority="16">
      <formula>I$6="日"</formula>
    </cfRule>
  </conditionalFormatting>
  <conditionalFormatting sqref="G8:H26">
    <cfRule type="expression" dxfId="48" priority="14">
      <formula>G$6="日"</formula>
    </cfRule>
  </conditionalFormatting>
  <conditionalFormatting sqref="G27:H29">
    <cfRule type="expression" dxfId="47" priority="13">
      <formula>G$6="日"</formula>
    </cfRule>
  </conditionalFormatting>
  <conditionalFormatting sqref="AL49:AL67">
    <cfRule type="expression" dxfId="46" priority="11">
      <formula>AL$6="日"</formula>
    </cfRule>
  </conditionalFormatting>
  <conditionalFormatting sqref="AL27:AL29">
    <cfRule type="expression" dxfId="45" priority="10">
      <formula>AL$6="日"</formula>
    </cfRule>
  </conditionalFormatting>
  <conditionalFormatting sqref="AL46:AL48">
    <cfRule type="expression" dxfId="44" priority="9">
      <formula>AL$6="日"</formula>
    </cfRule>
  </conditionalFormatting>
  <conditionalFormatting sqref="AQ46:AQ48">
    <cfRule type="expression" dxfId="43" priority="6">
      <formula>AQ$6="日"</formula>
    </cfRule>
  </conditionalFormatting>
  <conditionalFormatting sqref="AQ49:AQ67">
    <cfRule type="expression" dxfId="42" priority="8">
      <formula>AQ$6="日"</formula>
    </cfRule>
  </conditionalFormatting>
  <conditionalFormatting sqref="AQ27:AQ29">
    <cfRule type="expression" dxfId="41" priority="7">
      <formula>AQ$6="日"</formula>
    </cfRule>
  </conditionalFormatting>
  <conditionalFormatting sqref="AR30:AR45 AR8:AR26">
    <cfRule type="expression" dxfId="40" priority="5">
      <formula>AR$6="日"</formula>
    </cfRule>
  </conditionalFormatting>
  <conditionalFormatting sqref="AR5">
    <cfRule type="expression" dxfId="39" priority="4">
      <formula>AR$5="日"</formula>
    </cfRule>
  </conditionalFormatting>
  <conditionalFormatting sqref="AR46:AR48">
    <cfRule type="expression" dxfId="38" priority="1">
      <formula>AR$6="日"</formula>
    </cfRule>
  </conditionalFormatting>
  <conditionalFormatting sqref="AR49:AR67">
    <cfRule type="expression" dxfId="37" priority="3">
      <formula>AR$6="日"</formula>
    </cfRule>
  </conditionalFormatting>
  <conditionalFormatting sqref="AR27:AR29">
    <cfRule type="expression" dxfId="36" priority="2">
      <formula>AR$6="日"</formula>
    </cfRule>
  </conditionalFormatting>
  <dataValidations count="3">
    <dataValidation type="list" allowBlank="1" showInputMessage="1" showErrorMessage="1" sqref="F8:F67 D8:D67">
      <formula1>"6,5,4,3,2,1"</formula1>
    </dataValidation>
    <dataValidation type="list" allowBlank="1" showInputMessage="1" showErrorMessage="1" sqref="G8:AM67 AQ8:AR67">
      <formula1>"〇"</formula1>
    </dataValidation>
    <dataValidation type="list" allowBlank="1" showInputMessage="1" showErrorMessage="1" sqref="R4:AL4">
      <formula1>"災害,コロナ,その他"</formula1>
    </dataValidation>
  </dataValidations>
  <printOptions horizontalCentered="1"/>
  <pageMargins left="0.19685039370078741" right="0.19685039370078741" top="0.59055118110236227" bottom="0.19685039370078741" header="0.51181102362204722" footer="0.51181102362204722"/>
  <pageSetup paperSize="9" scale="48" orientation="landscape" r:id="rId1"/>
  <headerFooter alignWithMargins="0">
    <oddFooter>&amp;P ページ</oddFooter>
  </headerFooter>
  <rowBreaks count="2" manualBreakCount="2">
    <brk id="27" max="16383" man="1"/>
    <brk id="47" max="16383"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T74"/>
  <sheetViews>
    <sheetView view="pageBreakPreview" zoomScale="70" zoomScaleNormal="100" zoomScaleSheetLayoutView="70" workbookViewId="0">
      <pane xSplit="1" ySplit="7" topLeftCell="B8" activePane="bottomRight" state="frozen"/>
      <selection activeCell="O4" sqref="O4:Q4"/>
      <selection pane="topRight" activeCell="O4" sqref="O4:Q4"/>
      <selection pane="bottomLeft" activeCell="O4" sqref="O4:Q4"/>
      <selection pane="bottomRight" activeCell="AT13" sqref="AT13"/>
    </sheetView>
  </sheetViews>
  <sheetFormatPr defaultColWidth="8.625" defaultRowHeight="30" customHeight="1"/>
  <cols>
    <col min="1" max="1" width="5.25" style="9" customWidth="1"/>
    <col min="2" max="2" width="22.625" style="9" customWidth="1"/>
    <col min="3" max="3" width="14.625" style="9" customWidth="1"/>
    <col min="4" max="8" width="6" style="9" customWidth="1"/>
    <col min="9" max="35" width="6" style="5" customWidth="1"/>
    <col min="36" max="37" width="6" style="14" customWidth="1"/>
    <col min="38" max="42" width="6" style="1" customWidth="1"/>
    <col min="43" max="43" width="6.375" style="1" customWidth="1"/>
    <col min="44" max="44" width="6" style="5" customWidth="1"/>
    <col min="45" max="45" width="13.75" style="5" bestFit="1" customWidth="1"/>
    <col min="46" max="16384" width="8.625" style="5"/>
  </cols>
  <sheetData>
    <row r="1" spans="1:46" s="3" customFormat="1" ht="42.75" customHeight="1">
      <c r="A1" s="20"/>
      <c r="B1" s="15" t="s">
        <v>161</v>
      </c>
      <c r="C1" s="29"/>
      <c r="D1" s="29"/>
      <c r="E1" s="15"/>
      <c r="F1" s="15"/>
      <c r="G1" s="15"/>
      <c r="H1" s="15"/>
      <c r="I1" s="16"/>
      <c r="J1" s="413">
        <v>2024</v>
      </c>
      <c r="K1" s="413"/>
      <c r="L1" s="413"/>
      <c r="M1" s="15" t="s">
        <v>19</v>
      </c>
      <c r="N1" s="35">
        <v>2</v>
      </c>
      <c r="O1" s="21" t="s">
        <v>10</v>
      </c>
      <c r="P1" s="408" t="s">
        <v>3</v>
      </c>
      <c r="Q1" s="409"/>
      <c r="R1" s="409"/>
      <c r="S1" s="410"/>
      <c r="T1" s="414">
        <f>+K74</f>
        <v>0</v>
      </c>
      <c r="U1" s="414"/>
      <c r="V1" s="414"/>
      <c r="W1" s="408" t="s">
        <v>21</v>
      </c>
      <c r="X1" s="409"/>
      <c r="Y1" s="410"/>
      <c r="Z1" s="408">
        <f>+COUNTA(I68:AK68)-COUNTIF(I68:AK68,0)+AN4</f>
        <v>0</v>
      </c>
      <c r="AA1" s="409"/>
      <c r="AB1" s="410"/>
      <c r="AC1" s="20" t="s">
        <v>22</v>
      </c>
      <c r="AD1" s="15"/>
      <c r="AE1" s="15"/>
      <c r="AF1" s="21"/>
      <c r="AG1" s="411">
        <f>+報告書様式!O4</f>
        <v>0</v>
      </c>
      <c r="AH1" s="412"/>
      <c r="AI1" s="412"/>
      <c r="AJ1" s="412"/>
      <c r="AK1" s="412"/>
      <c r="AL1" s="412"/>
      <c r="AM1" s="412"/>
      <c r="AN1" s="412"/>
      <c r="AO1" s="412"/>
      <c r="AP1" s="412"/>
      <c r="AQ1" s="417"/>
      <c r="AS1" s="22"/>
    </row>
    <row r="2" spans="1:46" s="3" customFormat="1" ht="15.75" customHeight="1" thickBot="1">
      <c r="A2" s="16"/>
      <c r="B2" s="16"/>
      <c r="C2" s="152"/>
      <c r="D2" s="152"/>
      <c r="E2" s="16"/>
      <c r="F2" s="16"/>
      <c r="G2" s="16"/>
      <c r="H2" s="16"/>
      <c r="I2" s="16"/>
      <c r="J2" s="156"/>
      <c r="K2" s="156"/>
      <c r="L2" s="156"/>
      <c r="M2" s="157"/>
      <c r="N2" s="156"/>
      <c r="O2" s="157"/>
      <c r="P2" s="158"/>
      <c r="Q2" s="158"/>
      <c r="R2" s="158"/>
      <c r="S2" s="158"/>
      <c r="T2" s="159"/>
      <c r="U2" s="159"/>
      <c r="V2" s="159"/>
      <c r="W2" s="158"/>
      <c r="X2" s="158"/>
      <c r="Y2" s="158"/>
      <c r="Z2" s="160"/>
      <c r="AA2" s="160"/>
      <c r="AB2" s="160"/>
      <c r="AC2" s="157"/>
      <c r="AD2" s="157"/>
      <c r="AE2" s="157"/>
      <c r="AF2" s="157"/>
      <c r="AG2" s="161"/>
      <c r="AH2" s="161"/>
      <c r="AI2" s="161"/>
      <c r="AJ2" s="161"/>
      <c r="AK2" s="161"/>
      <c r="AL2" s="161"/>
      <c r="AM2" s="161"/>
      <c r="AN2" s="161"/>
      <c r="AO2" s="154"/>
      <c r="AP2" s="154"/>
      <c r="AQ2" s="154"/>
      <c r="AS2" s="22"/>
    </row>
    <row r="3" spans="1:46" s="3" customFormat="1" ht="34.5" customHeight="1">
      <c r="A3" s="16"/>
      <c r="B3" s="16"/>
      <c r="C3" s="152"/>
      <c r="D3" s="152"/>
      <c r="E3" s="16"/>
      <c r="F3" s="16"/>
      <c r="G3" s="16"/>
      <c r="H3" s="16"/>
      <c r="I3" s="16"/>
      <c r="J3" s="415" t="s">
        <v>148</v>
      </c>
      <c r="K3" s="416"/>
      <c r="L3" s="416"/>
      <c r="M3" s="416"/>
      <c r="N3" s="416"/>
      <c r="O3" s="416"/>
      <c r="P3" s="406" t="s">
        <v>149</v>
      </c>
      <c r="Q3" s="406"/>
      <c r="R3" s="181"/>
      <c r="S3" s="181"/>
      <c r="T3" s="182"/>
      <c r="U3" s="182"/>
      <c r="V3" s="182"/>
      <c r="W3" s="181"/>
      <c r="X3" s="181"/>
      <c r="Y3" s="181"/>
      <c r="Z3" s="183"/>
      <c r="AA3" s="183"/>
      <c r="AB3" s="183"/>
      <c r="AC3" s="184"/>
      <c r="AD3" s="184"/>
      <c r="AE3" s="184"/>
      <c r="AF3" s="184"/>
      <c r="AG3" s="185"/>
      <c r="AH3" s="185"/>
      <c r="AI3" s="185"/>
      <c r="AJ3" s="185"/>
      <c r="AK3" s="185"/>
      <c r="AL3" s="185"/>
      <c r="AM3" s="185"/>
      <c r="AN3" s="162" t="s">
        <v>151</v>
      </c>
      <c r="AO3" s="154"/>
      <c r="AP3" s="154"/>
      <c r="AQ3" s="154"/>
      <c r="AS3" s="22"/>
    </row>
    <row r="4" spans="1:46" s="3" customFormat="1" ht="34.5" customHeight="1" thickBot="1">
      <c r="A4" s="16"/>
      <c r="B4" s="16"/>
      <c r="C4" s="152"/>
      <c r="D4" s="152"/>
      <c r="E4" s="16"/>
      <c r="F4" s="16"/>
      <c r="G4" s="16"/>
      <c r="H4" s="16"/>
      <c r="I4" s="16"/>
      <c r="J4" s="404" t="s">
        <v>152</v>
      </c>
      <c r="K4" s="405"/>
      <c r="L4" s="405"/>
      <c r="M4" s="405"/>
      <c r="N4" s="405"/>
      <c r="O4" s="405"/>
      <c r="P4" s="407" t="s">
        <v>150</v>
      </c>
      <c r="Q4" s="407"/>
      <c r="R4" s="186"/>
      <c r="S4" s="186"/>
      <c r="T4" s="187"/>
      <c r="U4" s="187"/>
      <c r="V4" s="187"/>
      <c r="W4" s="186"/>
      <c r="X4" s="186"/>
      <c r="Y4" s="186"/>
      <c r="Z4" s="188"/>
      <c r="AA4" s="188"/>
      <c r="AB4" s="188"/>
      <c r="AC4" s="188"/>
      <c r="AD4" s="188"/>
      <c r="AE4" s="188"/>
      <c r="AF4" s="188"/>
      <c r="AG4" s="188"/>
      <c r="AH4" s="188"/>
      <c r="AI4" s="188"/>
      <c r="AJ4" s="188"/>
      <c r="AK4" s="188"/>
      <c r="AL4" s="188"/>
      <c r="AM4" s="188"/>
      <c r="AN4" s="163">
        <f>+COUNTA(R3:AM3)</f>
        <v>0</v>
      </c>
      <c r="AO4" s="154"/>
      <c r="AP4" s="154"/>
      <c r="AQ4" s="154"/>
      <c r="AS4" s="22"/>
    </row>
    <row r="5" spans="1:46" s="3" customFormat="1" ht="12.75" customHeight="1" thickBot="1">
      <c r="A5" s="16"/>
      <c r="B5" s="16"/>
      <c r="C5" s="16"/>
      <c r="D5" s="16"/>
      <c r="E5" s="16"/>
      <c r="F5" s="16"/>
      <c r="G5" s="16"/>
      <c r="H5" s="16"/>
      <c r="I5" s="6"/>
      <c r="J5" s="6"/>
      <c r="K5" s="4"/>
      <c r="L5" s="4"/>
      <c r="M5" s="4"/>
      <c r="N5" s="4"/>
      <c r="O5" s="7"/>
      <c r="P5" s="7"/>
      <c r="Q5" s="7"/>
      <c r="R5" s="4"/>
      <c r="S5" s="4"/>
      <c r="T5" s="4"/>
      <c r="U5" s="4"/>
      <c r="V5" s="4"/>
      <c r="W5" s="4"/>
      <c r="X5" s="4"/>
      <c r="Y5" s="4"/>
      <c r="Z5" s="4"/>
      <c r="AA5" s="4"/>
      <c r="AB5" s="4"/>
      <c r="AC5" s="4"/>
      <c r="AD5" s="4"/>
      <c r="AE5" s="4"/>
      <c r="AF5" s="4"/>
      <c r="AG5" s="4"/>
      <c r="AH5" s="8"/>
      <c r="AI5" s="4"/>
      <c r="AJ5" s="13"/>
      <c r="AK5" s="13"/>
      <c r="AL5" s="12"/>
      <c r="AM5" s="17"/>
      <c r="AN5" s="17"/>
      <c r="AO5" s="17"/>
      <c r="AP5" s="17"/>
      <c r="AQ5" s="2"/>
    </row>
    <row r="6" spans="1:46" s="3" customFormat="1" ht="24.75" customHeight="1">
      <c r="A6" s="384" t="s">
        <v>1</v>
      </c>
      <c r="B6" s="383" t="s">
        <v>0</v>
      </c>
      <c r="C6" s="383" t="s">
        <v>5</v>
      </c>
      <c r="D6" s="383" t="s">
        <v>6</v>
      </c>
      <c r="E6" s="383" t="s">
        <v>7</v>
      </c>
      <c r="F6" s="386" t="s">
        <v>8</v>
      </c>
      <c r="G6" s="381" t="s">
        <v>147</v>
      </c>
      <c r="H6" s="388" t="s">
        <v>9</v>
      </c>
      <c r="I6" s="23" t="str">
        <f>+TEXT(DATE($J$1,$N$1,I7),"aaa")</f>
        <v>木</v>
      </c>
      <c r="J6" s="146" t="str">
        <f t="shared" ref="J6:AK6" si="0">+TEXT(DATE($J$1,$N$1,J7),"aaa")</f>
        <v>金</v>
      </c>
      <c r="K6" s="146" t="str">
        <f t="shared" si="0"/>
        <v>土</v>
      </c>
      <c r="L6" s="146" t="str">
        <f t="shared" si="0"/>
        <v>日</v>
      </c>
      <c r="M6" s="146" t="str">
        <f t="shared" si="0"/>
        <v>月</v>
      </c>
      <c r="N6" s="146" t="str">
        <f t="shared" si="0"/>
        <v>火</v>
      </c>
      <c r="O6" s="146" t="str">
        <f t="shared" si="0"/>
        <v>水</v>
      </c>
      <c r="P6" s="146" t="str">
        <f t="shared" si="0"/>
        <v>木</v>
      </c>
      <c r="Q6" s="146" t="str">
        <f t="shared" si="0"/>
        <v>金</v>
      </c>
      <c r="R6" s="146" t="str">
        <f t="shared" si="0"/>
        <v>土</v>
      </c>
      <c r="S6" s="146" t="str">
        <f t="shared" si="0"/>
        <v>日</v>
      </c>
      <c r="T6" s="146" t="str">
        <f t="shared" si="0"/>
        <v>月</v>
      </c>
      <c r="U6" s="146" t="str">
        <f t="shared" si="0"/>
        <v>火</v>
      </c>
      <c r="V6" s="146" t="str">
        <f t="shared" si="0"/>
        <v>水</v>
      </c>
      <c r="W6" s="146" t="str">
        <f t="shared" si="0"/>
        <v>木</v>
      </c>
      <c r="X6" s="146" t="str">
        <f t="shared" si="0"/>
        <v>金</v>
      </c>
      <c r="Y6" s="146" t="str">
        <f t="shared" si="0"/>
        <v>土</v>
      </c>
      <c r="Z6" s="146" t="str">
        <f t="shared" si="0"/>
        <v>日</v>
      </c>
      <c r="AA6" s="146" t="str">
        <f t="shared" si="0"/>
        <v>月</v>
      </c>
      <c r="AB6" s="146" t="str">
        <f t="shared" si="0"/>
        <v>火</v>
      </c>
      <c r="AC6" s="146" t="str">
        <f t="shared" si="0"/>
        <v>水</v>
      </c>
      <c r="AD6" s="146" t="str">
        <f t="shared" si="0"/>
        <v>木</v>
      </c>
      <c r="AE6" s="146" t="str">
        <f t="shared" si="0"/>
        <v>金</v>
      </c>
      <c r="AF6" s="146" t="str">
        <f t="shared" si="0"/>
        <v>土</v>
      </c>
      <c r="AG6" s="146" t="str">
        <f t="shared" si="0"/>
        <v>日</v>
      </c>
      <c r="AH6" s="146" t="str">
        <f t="shared" si="0"/>
        <v>月</v>
      </c>
      <c r="AI6" s="146" t="str">
        <f t="shared" si="0"/>
        <v>火</v>
      </c>
      <c r="AJ6" s="19" t="str">
        <f t="shared" si="0"/>
        <v>水</v>
      </c>
      <c r="AK6" s="19" t="str">
        <f t="shared" si="0"/>
        <v>木</v>
      </c>
      <c r="AL6" s="390" t="s">
        <v>2</v>
      </c>
      <c r="AM6" s="392" t="s">
        <v>11</v>
      </c>
      <c r="AN6" s="393"/>
      <c r="AO6" s="372" t="s">
        <v>164</v>
      </c>
      <c r="AP6" s="372" t="s">
        <v>163</v>
      </c>
      <c r="AQ6" s="374" t="s">
        <v>4</v>
      </c>
      <c r="AR6" s="152"/>
      <c r="AS6" s="152"/>
      <c r="AT6" s="152"/>
    </row>
    <row r="7" spans="1:46" s="3" customFormat="1" ht="24.75" customHeight="1">
      <c r="A7" s="385"/>
      <c r="B7" s="371"/>
      <c r="C7" s="371"/>
      <c r="D7" s="371"/>
      <c r="E7" s="371"/>
      <c r="F7" s="387"/>
      <c r="G7" s="382"/>
      <c r="H7" s="389"/>
      <c r="I7" s="23">
        <v>1</v>
      </c>
      <c r="J7" s="146">
        <v>2</v>
      </c>
      <c r="K7" s="146">
        <v>3</v>
      </c>
      <c r="L7" s="146">
        <v>4</v>
      </c>
      <c r="M7" s="146">
        <v>5</v>
      </c>
      <c r="N7" s="146">
        <v>6</v>
      </c>
      <c r="O7" s="146">
        <v>7</v>
      </c>
      <c r="P7" s="146">
        <v>8</v>
      </c>
      <c r="Q7" s="146">
        <v>9</v>
      </c>
      <c r="R7" s="146">
        <v>10</v>
      </c>
      <c r="S7" s="146">
        <v>11</v>
      </c>
      <c r="T7" s="146">
        <v>12</v>
      </c>
      <c r="U7" s="146">
        <v>13</v>
      </c>
      <c r="V7" s="146">
        <v>14</v>
      </c>
      <c r="W7" s="146">
        <v>15</v>
      </c>
      <c r="X7" s="146">
        <v>16</v>
      </c>
      <c r="Y7" s="146">
        <v>17</v>
      </c>
      <c r="Z7" s="146">
        <v>18</v>
      </c>
      <c r="AA7" s="146">
        <v>19</v>
      </c>
      <c r="AB7" s="146">
        <v>20</v>
      </c>
      <c r="AC7" s="146">
        <v>21</v>
      </c>
      <c r="AD7" s="146">
        <v>22</v>
      </c>
      <c r="AE7" s="146">
        <v>23</v>
      </c>
      <c r="AF7" s="146">
        <v>24</v>
      </c>
      <c r="AG7" s="146">
        <v>25</v>
      </c>
      <c r="AH7" s="146">
        <v>26</v>
      </c>
      <c r="AI7" s="146">
        <v>27</v>
      </c>
      <c r="AJ7" s="19">
        <v>28</v>
      </c>
      <c r="AK7" s="19">
        <v>29</v>
      </c>
      <c r="AL7" s="391"/>
      <c r="AM7" s="18" t="s">
        <v>12</v>
      </c>
      <c r="AN7" s="18" t="s">
        <v>13</v>
      </c>
      <c r="AO7" s="373"/>
      <c r="AP7" s="373"/>
      <c r="AQ7" s="375"/>
      <c r="AR7" s="153"/>
      <c r="AS7" s="153"/>
      <c r="AT7" s="153"/>
    </row>
    <row r="8" spans="1:46" s="3" customFormat="1" ht="33.75" customHeight="1">
      <c r="A8" s="172">
        <v>1</v>
      </c>
      <c r="B8" s="173"/>
      <c r="C8" s="174"/>
      <c r="D8" s="174"/>
      <c r="E8" s="174"/>
      <c r="F8" s="174"/>
      <c r="G8" s="212"/>
      <c r="H8" s="213"/>
      <c r="I8" s="217"/>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8"/>
      <c r="AK8" s="218"/>
      <c r="AL8" s="177">
        <f>COUNTIF(I8:AK8,"〇")</f>
        <v>0</v>
      </c>
      <c r="AM8" s="176"/>
      <c r="AN8" s="176"/>
      <c r="AO8" s="218"/>
      <c r="AP8" s="218"/>
      <c r="AQ8" s="260"/>
      <c r="AR8" s="191"/>
      <c r="AS8" s="170"/>
    </row>
    <row r="9" spans="1:46" s="3" customFormat="1" ht="33.75" customHeight="1">
      <c r="A9" s="24">
        <v>2</v>
      </c>
      <c r="B9" s="164"/>
      <c r="C9" s="164"/>
      <c r="D9" s="164"/>
      <c r="E9" s="164"/>
      <c r="F9" s="164"/>
      <c r="G9" s="169"/>
      <c r="H9" s="214"/>
      <c r="I9" s="221"/>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222"/>
      <c r="AK9" s="222"/>
      <c r="AL9" s="171">
        <f t="shared" ref="AL9:AL67" si="1">COUNTIF(I9:AK9,"〇")</f>
        <v>0</v>
      </c>
      <c r="AM9" s="166"/>
      <c r="AN9" s="166"/>
      <c r="AO9" s="222"/>
      <c r="AP9" s="222"/>
      <c r="AQ9" s="261"/>
      <c r="AR9" s="192"/>
      <c r="AS9" s="170"/>
    </row>
    <row r="10" spans="1:46" s="3" customFormat="1" ht="33.75" customHeight="1">
      <c r="A10" s="24">
        <v>3</v>
      </c>
      <c r="B10" s="164"/>
      <c r="C10" s="164"/>
      <c r="D10" s="164"/>
      <c r="E10" s="164"/>
      <c r="F10" s="164"/>
      <c r="G10" s="169"/>
      <c r="H10" s="214"/>
      <c r="I10" s="221"/>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222"/>
      <c r="AK10" s="222"/>
      <c r="AL10" s="171">
        <f t="shared" si="1"/>
        <v>0</v>
      </c>
      <c r="AM10" s="166"/>
      <c r="AN10" s="166"/>
      <c r="AO10" s="222"/>
      <c r="AP10" s="222"/>
      <c r="AQ10" s="261"/>
      <c r="AR10" s="192"/>
      <c r="AS10" s="170"/>
    </row>
    <row r="11" spans="1:46" ht="33.75" customHeight="1">
      <c r="A11" s="24">
        <v>4</v>
      </c>
      <c r="B11" s="164"/>
      <c r="C11" s="164"/>
      <c r="D11" s="164"/>
      <c r="E11" s="164"/>
      <c r="F11" s="164"/>
      <c r="G11" s="169"/>
      <c r="H11" s="214"/>
      <c r="I11" s="221"/>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222"/>
      <c r="AK11" s="222"/>
      <c r="AL11" s="171">
        <f t="shared" si="1"/>
        <v>0</v>
      </c>
      <c r="AM11" s="166"/>
      <c r="AN11" s="166"/>
      <c r="AO11" s="222"/>
      <c r="AP11" s="222"/>
      <c r="AQ11" s="261"/>
      <c r="AR11" s="193"/>
      <c r="AS11" s="179"/>
      <c r="AT11" s="180"/>
    </row>
    <row r="12" spans="1:46" ht="33.75" customHeight="1">
      <c r="A12" s="24">
        <v>5</v>
      </c>
      <c r="B12" s="164"/>
      <c r="C12" s="164"/>
      <c r="D12" s="164"/>
      <c r="E12" s="164"/>
      <c r="F12" s="164"/>
      <c r="G12" s="169"/>
      <c r="H12" s="214"/>
      <c r="I12" s="221"/>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222"/>
      <c r="AK12" s="222"/>
      <c r="AL12" s="171">
        <f t="shared" si="1"/>
        <v>0</v>
      </c>
      <c r="AM12" s="166"/>
      <c r="AN12" s="166"/>
      <c r="AO12" s="222"/>
      <c r="AP12" s="222"/>
      <c r="AQ12" s="261"/>
      <c r="AR12" s="193"/>
      <c r="AS12" s="179"/>
      <c r="AT12" s="180"/>
    </row>
    <row r="13" spans="1:46" ht="33.75" customHeight="1">
      <c r="A13" s="24">
        <v>6</v>
      </c>
      <c r="B13" s="164"/>
      <c r="C13" s="164"/>
      <c r="D13" s="164"/>
      <c r="E13" s="164"/>
      <c r="F13" s="164"/>
      <c r="G13" s="169"/>
      <c r="H13" s="214"/>
      <c r="I13" s="221"/>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222"/>
      <c r="AK13" s="222"/>
      <c r="AL13" s="171">
        <f t="shared" si="1"/>
        <v>0</v>
      </c>
      <c r="AM13" s="166"/>
      <c r="AN13" s="166"/>
      <c r="AO13" s="222"/>
      <c r="AP13" s="222"/>
      <c r="AQ13" s="261"/>
      <c r="AR13" s="193"/>
      <c r="AS13" s="179"/>
      <c r="AT13" s="180"/>
    </row>
    <row r="14" spans="1:46" ht="33.75" customHeight="1">
      <c r="A14" s="24">
        <v>7</v>
      </c>
      <c r="B14" s="164"/>
      <c r="C14" s="164"/>
      <c r="D14" s="164"/>
      <c r="E14" s="164"/>
      <c r="F14" s="164"/>
      <c r="G14" s="169"/>
      <c r="H14" s="214"/>
      <c r="I14" s="221"/>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222"/>
      <c r="AK14" s="222"/>
      <c r="AL14" s="171">
        <f t="shared" si="1"/>
        <v>0</v>
      </c>
      <c r="AM14" s="166"/>
      <c r="AN14" s="166"/>
      <c r="AO14" s="222"/>
      <c r="AP14" s="222"/>
      <c r="AQ14" s="261"/>
      <c r="AR14" s="193"/>
      <c r="AS14" s="179"/>
      <c r="AT14" s="180"/>
    </row>
    <row r="15" spans="1:46" ht="33.75" customHeight="1">
      <c r="A15" s="24">
        <v>8</v>
      </c>
      <c r="B15" s="164"/>
      <c r="C15" s="164"/>
      <c r="D15" s="164"/>
      <c r="E15" s="164"/>
      <c r="F15" s="164"/>
      <c r="G15" s="169"/>
      <c r="H15" s="214"/>
      <c r="I15" s="221"/>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222"/>
      <c r="AK15" s="222"/>
      <c r="AL15" s="171">
        <f t="shared" si="1"/>
        <v>0</v>
      </c>
      <c r="AM15" s="166"/>
      <c r="AN15" s="166"/>
      <c r="AO15" s="222"/>
      <c r="AP15" s="222"/>
      <c r="AQ15" s="261"/>
      <c r="AR15" s="193"/>
      <c r="AS15" s="179"/>
      <c r="AT15" s="180"/>
    </row>
    <row r="16" spans="1:46" ht="33.75" customHeight="1">
      <c r="A16" s="24">
        <v>9</v>
      </c>
      <c r="B16" s="164"/>
      <c r="C16" s="164"/>
      <c r="D16" s="164"/>
      <c r="E16" s="164"/>
      <c r="F16" s="164"/>
      <c r="G16" s="169"/>
      <c r="H16" s="214"/>
      <c r="I16" s="221"/>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222"/>
      <c r="AK16" s="222"/>
      <c r="AL16" s="171">
        <f t="shared" si="1"/>
        <v>0</v>
      </c>
      <c r="AM16" s="166"/>
      <c r="AN16" s="166"/>
      <c r="AO16" s="222"/>
      <c r="AP16" s="222"/>
      <c r="AQ16" s="261"/>
      <c r="AR16" s="193"/>
      <c r="AS16" s="179"/>
      <c r="AT16" s="180"/>
    </row>
    <row r="17" spans="1:46" ht="33.75" customHeight="1">
      <c r="A17" s="24">
        <v>10</v>
      </c>
      <c r="B17" s="164"/>
      <c r="C17" s="164"/>
      <c r="D17" s="164"/>
      <c r="E17" s="164"/>
      <c r="F17" s="164"/>
      <c r="G17" s="169"/>
      <c r="H17" s="214"/>
      <c r="I17" s="221"/>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222"/>
      <c r="AK17" s="222"/>
      <c r="AL17" s="171">
        <f t="shared" si="1"/>
        <v>0</v>
      </c>
      <c r="AM17" s="166"/>
      <c r="AN17" s="166"/>
      <c r="AO17" s="222"/>
      <c r="AP17" s="222"/>
      <c r="AQ17" s="261"/>
      <c r="AR17" s="193"/>
      <c r="AS17" s="179"/>
      <c r="AT17" s="180"/>
    </row>
    <row r="18" spans="1:46" ht="30" customHeight="1">
      <c r="A18" s="24">
        <v>11</v>
      </c>
      <c r="B18" s="164"/>
      <c r="C18" s="164"/>
      <c r="D18" s="164"/>
      <c r="E18" s="164"/>
      <c r="F18" s="164"/>
      <c r="G18" s="169"/>
      <c r="H18" s="214"/>
      <c r="I18" s="221"/>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222"/>
      <c r="AK18" s="222"/>
      <c r="AL18" s="171">
        <f t="shared" si="1"/>
        <v>0</v>
      </c>
      <c r="AM18" s="166"/>
      <c r="AN18" s="166"/>
      <c r="AO18" s="222"/>
      <c r="AP18" s="222"/>
      <c r="AQ18" s="261"/>
      <c r="AR18" s="193"/>
      <c r="AS18" s="179"/>
      <c r="AT18" s="180"/>
    </row>
    <row r="19" spans="1:46" ht="30" customHeight="1">
      <c r="A19" s="24">
        <v>12</v>
      </c>
      <c r="B19" s="164"/>
      <c r="C19" s="164"/>
      <c r="D19" s="164"/>
      <c r="E19" s="164"/>
      <c r="F19" s="164"/>
      <c r="G19" s="169"/>
      <c r="H19" s="214"/>
      <c r="I19" s="221"/>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222"/>
      <c r="AK19" s="222"/>
      <c r="AL19" s="171">
        <f t="shared" si="1"/>
        <v>0</v>
      </c>
      <c r="AM19" s="166"/>
      <c r="AN19" s="166"/>
      <c r="AO19" s="222"/>
      <c r="AP19" s="222"/>
      <c r="AQ19" s="261"/>
      <c r="AR19" s="193"/>
      <c r="AS19" s="179"/>
      <c r="AT19" s="180"/>
    </row>
    <row r="20" spans="1:46" ht="33.75" customHeight="1">
      <c r="A20" s="24">
        <v>13</v>
      </c>
      <c r="B20" s="164"/>
      <c r="C20" s="164"/>
      <c r="D20" s="164"/>
      <c r="E20" s="164"/>
      <c r="F20" s="164"/>
      <c r="G20" s="169"/>
      <c r="H20" s="214"/>
      <c r="I20" s="221"/>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222"/>
      <c r="AK20" s="222"/>
      <c r="AL20" s="171">
        <f t="shared" si="1"/>
        <v>0</v>
      </c>
      <c r="AM20" s="166"/>
      <c r="AN20" s="166"/>
      <c r="AO20" s="222"/>
      <c r="AP20" s="222"/>
      <c r="AQ20" s="261"/>
      <c r="AR20" s="193"/>
      <c r="AS20" s="179"/>
      <c r="AT20" s="180"/>
    </row>
    <row r="21" spans="1:46" ht="33.75" customHeight="1">
      <c r="A21" s="24">
        <v>14</v>
      </c>
      <c r="B21" s="164"/>
      <c r="C21" s="164"/>
      <c r="D21" s="164"/>
      <c r="E21" s="164"/>
      <c r="F21" s="164"/>
      <c r="G21" s="169"/>
      <c r="H21" s="214"/>
      <c r="I21" s="221"/>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222"/>
      <c r="AK21" s="222"/>
      <c r="AL21" s="171">
        <f t="shared" si="1"/>
        <v>0</v>
      </c>
      <c r="AM21" s="166"/>
      <c r="AN21" s="166"/>
      <c r="AO21" s="222"/>
      <c r="AP21" s="222"/>
      <c r="AQ21" s="261"/>
      <c r="AR21" s="193"/>
      <c r="AS21" s="179"/>
      <c r="AT21" s="180"/>
    </row>
    <row r="22" spans="1:46" ht="33.75" customHeight="1">
      <c r="A22" s="24">
        <v>15</v>
      </c>
      <c r="B22" s="164"/>
      <c r="C22" s="164"/>
      <c r="D22" s="164"/>
      <c r="E22" s="164"/>
      <c r="F22" s="164"/>
      <c r="G22" s="169"/>
      <c r="H22" s="214"/>
      <c r="I22" s="221"/>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222"/>
      <c r="AK22" s="222"/>
      <c r="AL22" s="171">
        <f t="shared" si="1"/>
        <v>0</v>
      </c>
      <c r="AM22" s="166"/>
      <c r="AN22" s="166"/>
      <c r="AO22" s="222"/>
      <c r="AP22" s="222"/>
      <c r="AQ22" s="261"/>
      <c r="AR22" s="193"/>
      <c r="AS22" s="179"/>
      <c r="AT22" s="180"/>
    </row>
    <row r="23" spans="1:46" ht="33.75" customHeight="1">
      <c r="A23" s="24">
        <v>16</v>
      </c>
      <c r="B23" s="164"/>
      <c r="C23" s="164"/>
      <c r="D23" s="164"/>
      <c r="E23" s="164"/>
      <c r="F23" s="164"/>
      <c r="G23" s="169"/>
      <c r="H23" s="214"/>
      <c r="I23" s="221"/>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222"/>
      <c r="AK23" s="222"/>
      <c r="AL23" s="171">
        <f t="shared" si="1"/>
        <v>0</v>
      </c>
      <c r="AM23" s="166"/>
      <c r="AN23" s="166"/>
      <c r="AO23" s="222"/>
      <c r="AP23" s="222"/>
      <c r="AQ23" s="261"/>
      <c r="AR23" s="193"/>
      <c r="AS23" s="179"/>
      <c r="AT23" s="180"/>
    </row>
    <row r="24" spans="1:46" ht="33.75" customHeight="1">
      <c r="A24" s="24">
        <v>17</v>
      </c>
      <c r="B24" s="164"/>
      <c r="C24" s="164"/>
      <c r="D24" s="164"/>
      <c r="E24" s="164"/>
      <c r="F24" s="164"/>
      <c r="G24" s="169"/>
      <c r="H24" s="214"/>
      <c r="I24" s="221"/>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222"/>
      <c r="AK24" s="222"/>
      <c r="AL24" s="171">
        <f t="shared" si="1"/>
        <v>0</v>
      </c>
      <c r="AM24" s="166"/>
      <c r="AN24" s="166"/>
      <c r="AO24" s="222"/>
      <c r="AP24" s="222"/>
      <c r="AQ24" s="261"/>
      <c r="AR24" s="193"/>
      <c r="AS24" s="179"/>
      <c r="AT24" s="180"/>
    </row>
    <row r="25" spans="1:46" ht="33.75" customHeight="1">
      <c r="A25" s="24">
        <v>18</v>
      </c>
      <c r="B25" s="168"/>
      <c r="C25" s="168"/>
      <c r="D25" s="164"/>
      <c r="E25" s="164"/>
      <c r="F25" s="164"/>
      <c r="G25" s="169"/>
      <c r="H25" s="214"/>
      <c r="I25" s="221"/>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222"/>
      <c r="AK25" s="222"/>
      <c r="AL25" s="171">
        <f t="shared" si="1"/>
        <v>0</v>
      </c>
      <c r="AM25" s="166"/>
      <c r="AN25" s="166"/>
      <c r="AO25" s="222"/>
      <c r="AP25" s="222"/>
      <c r="AQ25" s="261"/>
      <c r="AR25" s="193"/>
      <c r="AS25" s="179"/>
      <c r="AT25" s="180"/>
    </row>
    <row r="26" spans="1:46" ht="33.75" customHeight="1">
      <c r="A26" s="24">
        <v>19</v>
      </c>
      <c r="B26" s="164"/>
      <c r="C26" s="168"/>
      <c r="D26" s="164"/>
      <c r="E26" s="164"/>
      <c r="F26" s="164"/>
      <c r="G26" s="169"/>
      <c r="H26" s="214"/>
      <c r="I26" s="221"/>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222"/>
      <c r="AK26" s="222"/>
      <c r="AL26" s="171">
        <f t="shared" si="1"/>
        <v>0</v>
      </c>
      <c r="AM26" s="166"/>
      <c r="AN26" s="166"/>
      <c r="AO26" s="222"/>
      <c r="AP26" s="222"/>
      <c r="AQ26" s="261"/>
      <c r="AR26" s="193"/>
      <c r="AS26" s="179"/>
      <c r="AT26" s="180"/>
    </row>
    <row r="27" spans="1:46" ht="33.75" customHeight="1">
      <c r="A27" s="24">
        <v>20</v>
      </c>
      <c r="B27" s="164"/>
      <c r="C27" s="164"/>
      <c r="D27" s="164"/>
      <c r="E27" s="164"/>
      <c r="F27" s="164"/>
      <c r="G27" s="169"/>
      <c r="H27" s="214"/>
      <c r="I27" s="221"/>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222"/>
      <c r="AK27" s="222"/>
      <c r="AL27" s="171">
        <f t="shared" si="1"/>
        <v>0</v>
      </c>
      <c r="AM27" s="166"/>
      <c r="AN27" s="166"/>
      <c r="AO27" s="222"/>
      <c r="AP27" s="222"/>
      <c r="AQ27" s="261"/>
      <c r="AR27" s="193"/>
      <c r="AS27" s="179"/>
      <c r="AT27" s="180"/>
    </row>
    <row r="28" spans="1:46" ht="30" customHeight="1">
      <c r="A28" s="24">
        <v>21</v>
      </c>
      <c r="B28" s="164"/>
      <c r="C28" s="164"/>
      <c r="D28" s="164"/>
      <c r="E28" s="164"/>
      <c r="F28" s="164"/>
      <c r="G28" s="169"/>
      <c r="H28" s="214"/>
      <c r="I28" s="221"/>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222"/>
      <c r="AK28" s="222"/>
      <c r="AL28" s="171">
        <f t="shared" si="1"/>
        <v>0</v>
      </c>
      <c r="AM28" s="166"/>
      <c r="AN28" s="166"/>
      <c r="AO28" s="222"/>
      <c r="AP28" s="222"/>
      <c r="AQ28" s="261"/>
      <c r="AR28" s="193"/>
      <c r="AS28" s="179"/>
      <c r="AT28" s="180"/>
    </row>
    <row r="29" spans="1:46" ht="30" customHeight="1">
      <c r="A29" s="24">
        <v>22</v>
      </c>
      <c r="B29" s="164"/>
      <c r="C29" s="164"/>
      <c r="D29" s="164"/>
      <c r="E29" s="164"/>
      <c r="F29" s="164"/>
      <c r="G29" s="169"/>
      <c r="H29" s="214"/>
      <c r="I29" s="221"/>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222"/>
      <c r="AK29" s="222"/>
      <c r="AL29" s="171">
        <f t="shared" si="1"/>
        <v>0</v>
      </c>
      <c r="AM29" s="166"/>
      <c r="AN29" s="166"/>
      <c r="AO29" s="222"/>
      <c r="AP29" s="222"/>
      <c r="AQ29" s="261"/>
      <c r="AR29" s="193"/>
      <c r="AS29" s="179"/>
      <c r="AT29" s="180"/>
    </row>
    <row r="30" spans="1:46" ht="30" customHeight="1">
      <c r="A30" s="24">
        <v>23</v>
      </c>
      <c r="B30" s="164"/>
      <c r="C30" s="164"/>
      <c r="D30" s="169"/>
      <c r="E30" s="169"/>
      <c r="F30" s="169"/>
      <c r="G30" s="169"/>
      <c r="H30" s="214"/>
      <c r="I30" s="221"/>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222"/>
      <c r="AK30" s="222"/>
      <c r="AL30" s="171">
        <f t="shared" si="1"/>
        <v>0</v>
      </c>
      <c r="AM30" s="166"/>
      <c r="AN30" s="166"/>
      <c r="AO30" s="222"/>
      <c r="AP30" s="222"/>
      <c r="AQ30" s="261"/>
      <c r="AR30" s="193"/>
      <c r="AS30" s="179"/>
      <c r="AT30" s="180"/>
    </row>
    <row r="31" spans="1:46" ht="30" customHeight="1">
      <c r="A31" s="24">
        <v>24</v>
      </c>
      <c r="B31" s="164"/>
      <c r="C31" s="164"/>
      <c r="D31" s="169"/>
      <c r="E31" s="169"/>
      <c r="F31" s="169"/>
      <c r="G31" s="169"/>
      <c r="H31" s="214"/>
      <c r="I31" s="221"/>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222"/>
      <c r="AK31" s="222"/>
      <c r="AL31" s="171">
        <f t="shared" si="1"/>
        <v>0</v>
      </c>
      <c r="AM31" s="166"/>
      <c r="AN31" s="166"/>
      <c r="AO31" s="222"/>
      <c r="AP31" s="222"/>
      <c r="AQ31" s="261"/>
      <c r="AR31" s="193"/>
      <c r="AS31" s="179"/>
      <c r="AT31" s="180"/>
    </row>
    <row r="32" spans="1:46" ht="30" customHeight="1">
      <c r="A32" s="24">
        <v>25</v>
      </c>
      <c r="B32" s="164"/>
      <c r="C32" s="164"/>
      <c r="D32" s="169"/>
      <c r="E32" s="169"/>
      <c r="F32" s="169"/>
      <c r="G32" s="169"/>
      <c r="H32" s="214"/>
      <c r="I32" s="221"/>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222"/>
      <c r="AK32" s="222"/>
      <c r="AL32" s="171">
        <f t="shared" si="1"/>
        <v>0</v>
      </c>
      <c r="AM32" s="166"/>
      <c r="AN32" s="166"/>
      <c r="AO32" s="222"/>
      <c r="AP32" s="222"/>
      <c r="AQ32" s="261"/>
      <c r="AR32" s="193"/>
      <c r="AS32" s="179"/>
      <c r="AT32" s="180"/>
    </row>
    <row r="33" spans="1:46" ht="30" customHeight="1">
      <c r="A33" s="24">
        <v>26</v>
      </c>
      <c r="B33" s="164"/>
      <c r="C33" s="164"/>
      <c r="D33" s="169"/>
      <c r="E33" s="169"/>
      <c r="F33" s="169"/>
      <c r="G33" s="169"/>
      <c r="H33" s="214"/>
      <c r="I33" s="221"/>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222"/>
      <c r="AK33" s="222"/>
      <c r="AL33" s="171">
        <f t="shared" si="1"/>
        <v>0</v>
      </c>
      <c r="AM33" s="166"/>
      <c r="AN33" s="166"/>
      <c r="AO33" s="222"/>
      <c r="AP33" s="222"/>
      <c r="AQ33" s="261"/>
      <c r="AR33" s="193"/>
      <c r="AS33" s="179"/>
      <c r="AT33" s="180"/>
    </row>
    <row r="34" spans="1:46" ht="30" customHeight="1">
      <c r="A34" s="24">
        <v>27</v>
      </c>
      <c r="B34" s="164"/>
      <c r="C34" s="164"/>
      <c r="D34" s="169"/>
      <c r="E34" s="169"/>
      <c r="F34" s="169"/>
      <c r="G34" s="169"/>
      <c r="H34" s="214"/>
      <c r="I34" s="221"/>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222"/>
      <c r="AK34" s="222"/>
      <c r="AL34" s="171">
        <f t="shared" si="1"/>
        <v>0</v>
      </c>
      <c r="AM34" s="166"/>
      <c r="AN34" s="166"/>
      <c r="AO34" s="222"/>
      <c r="AP34" s="222"/>
      <c r="AQ34" s="261"/>
      <c r="AR34" s="193"/>
      <c r="AS34" s="179"/>
      <c r="AT34" s="180"/>
    </row>
    <row r="35" spans="1:46" ht="30" customHeight="1">
      <c r="A35" s="24">
        <v>28</v>
      </c>
      <c r="B35" s="164"/>
      <c r="C35" s="164"/>
      <c r="D35" s="169"/>
      <c r="E35" s="169"/>
      <c r="F35" s="169"/>
      <c r="G35" s="169"/>
      <c r="H35" s="214"/>
      <c r="I35" s="221"/>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222"/>
      <c r="AK35" s="222"/>
      <c r="AL35" s="171">
        <f t="shared" si="1"/>
        <v>0</v>
      </c>
      <c r="AM35" s="166"/>
      <c r="AN35" s="166"/>
      <c r="AO35" s="222"/>
      <c r="AP35" s="222"/>
      <c r="AQ35" s="261"/>
      <c r="AR35" s="193"/>
      <c r="AS35" s="179"/>
      <c r="AT35" s="180"/>
    </row>
    <row r="36" spans="1:46" ht="30" customHeight="1">
      <c r="A36" s="24">
        <v>29</v>
      </c>
      <c r="B36" s="164"/>
      <c r="C36" s="164"/>
      <c r="D36" s="169"/>
      <c r="E36" s="169"/>
      <c r="F36" s="169"/>
      <c r="G36" s="169"/>
      <c r="H36" s="214"/>
      <c r="I36" s="221"/>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222"/>
      <c r="AK36" s="222"/>
      <c r="AL36" s="171">
        <f t="shared" si="1"/>
        <v>0</v>
      </c>
      <c r="AM36" s="166"/>
      <c r="AN36" s="166"/>
      <c r="AO36" s="222"/>
      <c r="AP36" s="222"/>
      <c r="AQ36" s="261"/>
      <c r="AR36" s="193"/>
      <c r="AS36" s="179"/>
      <c r="AT36" s="180"/>
    </row>
    <row r="37" spans="1:46" ht="30" customHeight="1">
      <c r="A37" s="24">
        <v>30</v>
      </c>
      <c r="B37" s="164"/>
      <c r="C37" s="164"/>
      <c r="D37" s="169"/>
      <c r="E37" s="169"/>
      <c r="F37" s="169"/>
      <c r="G37" s="169"/>
      <c r="H37" s="214"/>
      <c r="I37" s="221"/>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222"/>
      <c r="AK37" s="222"/>
      <c r="AL37" s="171">
        <f t="shared" si="1"/>
        <v>0</v>
      </c>
      <c r="AM37" s="166"/>
      <c r="AN37" s="166"/>
      <c r="AO37" s="222"/>
      <c r="AP37" s="222"/>
      <c r="AQ37" s="261"/>
      <c r="AR37" s="193"/>
      <c r="AS37" s="179"/>
      <c r="AT37" s="180"/>
    </row>
    <row r="38" spans="1:46" ht="30" customHeight="1">
      <c r="A38" s="24">
        <v>31</v>
      </c>
      <c r="B38" s="164"/>
      <c r="C38" s="164"/>
      <c r="D38" s="169"/>
      <c r="E38" s="169"/>
      <c r="F38" s="169"/>
      <c r="G38" s="169"/>
      <c r="H38" s="214"/>
      <c r="I38" s="221"/>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222"/>
      <c r="AK38" s="222"/>
      <c r="AL38" s="171">
        <f t="shared" si="1"/>
        <v>0</v>
      </c>
      <c r="AM38" s="166"/>
      <c r="AN38" s="166"/>
      <c r="AO38" s="222"/>
      <c r="AP38" s="222"/>
      <c r="AQ38" s="261"/>
      <c r="AR38" s="193"/>
      <c r="AS38" s="179"/>
      <c r="AT38" s="180"/>
    </row>
    <row r="39" spans="1:46" ht="30" customHeight="1">
      <c r="A39" s="24">
        <v>32</v>
      </c>
      <c r="B39" s="164"/>
      <c r="C39" s="164"/>
      <c r="D39" s="169"/>
      <c r="E39" s="169"/>
      <c r="F39" s="169"/>
      <c r="G39" s="169"/>
      <c r="H39" s="214"/>
      <c r="I39" s="221"/>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222"/>
      <c r="AK39" s="222"/>
      <c r="AL39" s="171">
        <f t="shared" si="1"/>
        <v>0</v>
      </c>
      <c r="AM39" s="166"/>
      <c r="AN39" s="166"/>
      <c r="AO39" s="222"/>
      <c r="AP39" s="222"/>
      <c r="AQ39" s="261"/>
      <c r="AR39" s="193"/>
      <c r="AS39" s="179"/>
      <c r="AT39" s="180"/>
    </row>
    <row r="40" spans="1:46" ht="30" customHeight="1">
      <c r="A40" s="24">
        <v>33</v>
      </c>
      <c r="B40" s="164"/>
      <c r="C40" s="164"/>
      <c r="D40" s="169"/>
      <c r="E40" s="169"/>
      <c r="F40" s="169"/>
      <c r="G40" s="169"/>
      <c r="H40" s="214"/>
      <c r="I40" s="221"/>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222"/>
      <c r="AK40" s="222"/>
      <c r="AL40" s="171">
        <f t="shared" si="1"/>
        <v>0</v>
      </c>
      <c r="AM40" s="166"/>
      <c r="AN40" s="166"/>
      <c r="AO40" s="222"/>
      <c r="AP40" s="222"/>
      <c r="AQ40" s="261"/>
      <c r="AR40" s="193"/>
      <c r="AS40" s="179"/>
      <c r="AT40" s="180"/>
    </row>
    <row r="41" spans="1:46" ht="30" customHeight="1">
      <c r="A41" s="24">
        <v>34</v>
      </c>
      <c r="B41" s="164"/>
      <c r="C41" s="164"/>
      <c r="D41" s="169"/>
      <c r="E41" s="169"/>
      <c r="F41" s="169"/>
      <c r="G41" s="169"/>
      <c r="H41" s="214"/>
      <c r="I41" s="221"/>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222"/>
      <c r="AK41" s="222"/>
      <c r="AL41" s="171">
        <f t="shared" si="1"/>
        <v>0</v>
      </c>
      <c r="AM41" s="166"/>
      <c r="AN41" s="166"/>
      <c r="AO41" s="222"/>
      <c r="AP41" s="222"/>
      <c r="AQ41" s="261"/>
      <c r="AR41" s="193"/>
      <c r="AS41" s="179"/>
      <c r="AT41" s="180"/>
    </row>
    <row r="42" spans="1:46" ht="30" customHeight="1">
      <c r="A42" s="24">
        <v>35</v>
      </c>
      <c r="B42" s="164"/>
      <c r="C42" s="164"/>
      <c r="D42" s="169"/>
      <c r="E42" s="169"/>
      <c r="F42" s="169"/>
      <c r="G42" s="169"/>
      <c r="H42" s="214"/>
      <c r="I42" s="221"/>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222"/>
      <c r="AK42" s="222"/>
      <c r="AL42" s="171">
        <f t="shared" si="1"/>
        <v>0</v>
      </c>
      <c r="AM42" s="166"/>
      <c r="AN42" s="166"/>
      <c r="AO42" s="222"/>
      <c r="AP42" s="222"/>
      <c r="AQ42" s="261"/>
      <c r="AR42" s="193"/>
      <c r="AS42" s="179"/>
      <c r="AT42" s="180"/>
    </row>
    <row r="43" spans="1:46" ht="30" customHeight="1">
      <c r="A43" s="24">
        <v>36</v>
      </c>
      <c r="B43" s="164"/>
      <c r="C43" s="164"/>
      <c r="D43" s="169"/>
      <c r="E43" s="169"/>
      <c r="F43" s="169"/>
      <c r="G43" s="169"/>
      <c r="H43" s="214"/>
      <c r="I43" s="221"/>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222"/>
      <c r="AK43" s="222"/>
      <c r="AL43" s="171">
        <f t="shared" si="1"/>
        <v>0</v>
      </c>
      <c r="AM43" s="166"/>
      <c r="AN43" s="166"/>
      <c r="AO43" s="222"/>
      <c r="AP43" s="222"/>
      <c r="AQ43" s="261"/>
      <c r="AR43" s="193"/>
      <c r="AS43" s="179"/>
      <c r="AT43" s="180"/>
    </row>
    <row r="44" spans="1:46" ht="30" customHeight="1">
      <c r="A44" s="24">
        <v>37</v>
      </c>
      <c r="B44" s="164"/>
      <c r="C44" s="164"/>
      <c r="D44" s="169"/>
      <c r="E44" s="169"/>
      <c r="F44" s="169"/>
      <c r="G44" s="169"/>
      <c r="H44" s="214"/>
      <c r="I44" s="221"/>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222"/>
      <c r="AK44" s="222"/>
      <c r="AL44" s="171">
        <f t="shared" si="1"/>
        <v>0</v>
      </c>
      <c r="AM44" s="166"/>
      <c r="AN44" s="166"/>
      <c r="AO44" s="222"/>
      <c r="AP44" s="222"/>
      <c r="AQ44" s="261"/>
      <c r="AR44" s="193"/>
      <c r="AS44" s="179"/>
      <c r="AT44" s="180"/>
    </row>
    <row r="45" spans="1:46" ht="30" customHeight="1">
      <c r="A45" s="24">
        <v>38</v>
      </c>
      <c r="B45" s="164"/>
      <c r="C45" s="164"/>
      <c r="D45" s="169"/>
      <c r="E45" s="169"/>
      <c r="F45" s="169"/>
      <c r="G45" s="169"/>
      <c r="H45" s="214"/>
      <c r="I45" s="221"/>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222"/>
      <c r="AK45" s="222"/>
      <c r="AL45" s="171">
        <f t="shared" si="1"/>
        <v>0</v>
      </c>
      <c r="AM45" s="166"/>
      <c r="AN45" s="166"/>
      <c r="AO45" s="222"/>
      <c r="AP45" s="222"/>
      <c r="AQ45" s="261"/>
      <c r="AR45" s="193"/>
      <c r="AS45" s="179"/>
      <c r="AT45" s="180"/>
    </row>
    <row r="46" spans="1:46" ht="30" customHeight="1">
      <c r="A46" s="24">
        <v>39</v>
      </c>
      <c r="B46" s="164"/>
      <c r="C46" s="164"/>
      <c r="D46" s="164"/>
      <c r="E46" s="164"/>
      <c r="F46" s="164"/>
      <c r="G46" s="169"/>
      <c r="H46" s="214"/>
      <c r="I46" s="221"/>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222"/>
      <c r="AK46" s="222"/>
      <c r="AL46" s="171">
        <f t="shared" si="1"/>
        <v>0</v>
      </c>
      <c r="AM46" s="166"/>
      <c r="AN46" s="166"/>
      <c r="AO46" s="222"/>
      <c r="AP46" s="222"/>
      <c r="AQ46" s="261"/>
      <c r="AR46" s="193"/>
      <c r="AS46" s="179"/>
      <c r="AT46" s="180"/>
    </row>
    <row r="47" spans="1:46" ht="30" customHeight="1">
      <c r="A47" s="24">
        <v>40</v>
      </c>
      <c r="B47" s="164"/>
      <c r="C47" s="164"/>
      <c r="D47" s="164"/>
      <c r="E47" s="164"/>
      <c r="F47" s="164"/>
      <c r="G47" s="169"/>
      <c r="H47" s="214"/>
      <c r="I47" s="221"/>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222"/>
      <c r="AK47" s="222"/>
      <c r="AL47" s="171">
        <f t="shared" si="1"/>
        <v>0</v>
      </c>
      <c r="AM47" s="166"/>
      <c r="AN47" s="166"/>
      <c r="AO47" s="222"/>
      <c r="AP47" s="222"/>
      <c r="AQ47" s="261"/>
      <c r="AR47" s="193"/>
      <c r="AS47" s="179"/>
      <c r="AT47" s="180"/>
    </row>
    <row r="48" spans="1:46" ht="30" customHeight="1">
      <c r="A48" s="24">
        <v>41</v>
      </c>
      <c r="B48" s="164"/>
      <c r="C48" s="164"/>
      <c r="D48" s="164"/>
      <c r="E48" s="164"/>
      <c r="F48" s="164"/>
      <c r="G48" s="169"/>
      <c r="H48" s="214"/>
      <c r="I48" s="221"/>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222"/>
      <c r="AK48" s="222"/>
      <c r="AL48" s="171">
        <f t="shared" si="1"/>
        <v>0</v>
      </c>
      <c r="AM48" s="166"/>
      <c r="AN48" s="166"/>
      <c r="AO48" s="222"/>
      <c r="AP48" s="222"/>
      <c r="AQ48" s="261"/>
      <c r="AR48" s="193"/>
      <c r="AS48" s="179"/>
      <c r="AT48" s="180"/>
    </row>
    <row r="49" spans="1:46" ht="30" customHeight="1">
      <c r="A49" s="24">
        <v>42</v>
      </c>
      <c r="B49" s="164"/>
      <c r="C49" s="164"/>
      <c r="D49" s="169"/>
      <c r="E49" s="169"/>
      <c r="F49" s="169"/>
      <c r="G49" s="169"/>
      <c r="H49" s="214"/>
      <c r="I49" s="221"/>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222"/>
      <c r="AK49" s="222"/>
      <c r="AL49" s="171">
        <f t="shared" si="1"/>
        <v>0</v>
      </c>
      <c r="AM49" s="166"/>
      <c r="AN49" s="166"/>
      <c r="AO49" s="222"/>
      <c r="AP49" s="222"/>
      <c r="AQ49" s="261"/>
      <c r="AR49" s="193"/>
      <c r="AS49" s="179"/>
      <c r="AT49" s="180"/>
    </row>
    <row r="50" spans="1:46" ht="30" customHeight="1">
      <c r="A50" s="24">
        <v>43</v>
      </c>
      <c r="B50" s="169"/>
      <c r="C50" s="226"/>
      <c r="D50" s="169"/>
      <c r="E50" s="169"/>
      <c r="F50" s="169"/>
      <c r="G50" s="169"/>
      <c r="H50" s="214"/>
      <c r="I50" s="221"/>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222"/>
      <c r="AK50" s="222"/>
      <c r="AL50" s="171">
        <f t="shared" si="1"/>
        <v>0</v>
      </c>
      <c r="AM50" s="166"/>
      <c r="AN50" s="166"/>
      <c r="AO50" s="222"/>
      <c r="AP50" s="222"/>
      <c r="AQ50" s="261"/>
      <c r="AR50" s="193"/>
      <c r="AS50" s="179"/>
      <c r="AT50" s="180"/>
    </row>
    <row r="51" spans="1:46" ht="30" customHeight="1">
      <c r="A51" s="24">
        <v>44</v>
      </c>
      <c r="B51" s="169"/>
      <c r="C51" s="226"/>
      <c r="D51" s="169"/>
      <c r="E51" s="169"/>
      <c r="F51" s="169"/>
      <c r="G51" s="169"/>
      <c r="H51" s="214"/>
      <c r="I51" s="221"/>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222"/>
      <c r="AK51" s="222"/>
      <c r="AL51" s="171">
        <f t="shared" si="1"/>
        <v>0</v>
      </c>
      <c r="AM51" s="166"/>
      <c r="AN51" s="166"/>
      <c r="AO51" s="222"/>
      <c r="AP51" s="222"/>
      <c r="AQ51" s="261"/>
      <c r="AR51" s="193"/>
      <c r="AS51" s="179"/>
      <c r="AT51" s="180"/>
    </row>
    <row r="52" spans="1:46" ht="30" customHeight="1">
      <c r="A52" s="24">
        <v>45</v>
      </c>
      <c r="B52" s="169"/>
      <c r="C52" s="226"/>
      <c r="D52" s="169"/>
      <c r="E52" s="169"/>
      <c r="F52" s="169"/>
      <c r="G52" s="169"/>
      <c r="H52" s="214"/>
      <c r="I52" s="221"/>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222"/>
      <c r="AK52" s="222"/>
      <c r="AL52" s="171">
        <f t="shared" si="1"/>
        <v>0</v>
      </c>
      <c r="AM52" s="166"/>
      <c r="AN52" s="166"/>
      <c r="AO52" s="222"/>
      <c r="AP52" s="222"/>
      <c r="AQ52" s="261"/>
      <c r="AR52" s="193"/>
      <c r="AS52" s="179"/>
      <c r="AT52" s="180"/>
    </row>
    <row r="53" spans="1:46" ht="30" customHeight="1">
      <c r="A53" s="24">
        <v>46</v>
      </c>
      <c r="B53" s="169"/>
      <c r="C53" s="226"/>
      <c r="D53" s="169"/>
      <c r="E53" s="169"/>
      <c r="F53" s="169"/>
      <c r="G53" s="169"/>
      <c r="H53" s="214"/>
      <c r="I53" s="221"/>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222"/>
      <c r="AK53" s="222"/>
      <c r="AL53" s="171">
        <f t="shared" si="1"/>
        <v>0</v>
      </c>
      <c r="AM53" s="166"/>
      <c r="AN53" s="166"/>
      <c r="AO53" s="222"/>
      <c r="AP53" s="222"/>
      <c r="AQ53" s="261"/>
      <c r="AR53" s="193"/>
      <c r="AS53" s="179"/>
      <c r="AT53" s="180"/>
    </row>
    <row r="54" spans="1:46" ht="30" customHeight="1">
      <c r="A54" s="24">
        <v>47</v>
      </c>
      <c r="B54" s="169"/>
      <c r="C54" s="226"/>
      <c r="D54" s="169"/>
      <c r="E54" s="169"/>
      <c r="F54" s="169"/>
      <c r="G54" s="169"/>
      <c r="H54" s="214"/>
      <c r="I54" s="221"/>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222"/>
      <c r="AK54" s="222"/>
      <c r="AL54" s="171">
        <f t="shared" si="1"/>
        <v>0</v>
      </c>
      <c r="AM54" s="166"/>
      <c r="AN54" s="166"/>
      <c r="AO54" s="222"/>
      <c r="AP54" s="222"/>
      <c r="AQ54" s="261"/>
      <c r="AR54" s="193"/>
      <c r="AS54" s="179"/>
      <c r="AT54" s="180"/>
    </row>
    <row r="55" spans="1:46" ht="30" customHeight="1">
      <c r="A55" s="24">
        <v>48</v>
      </c>
      <c r="B55" s="169"/>
      <c r="C55" s="226"/>
      <c r="D55" s="169"/>
      <c r="E55" s="169"/>
      <c r="F55" s="169"/>
      <c r="G55" s="169"/>
      <c r="H55" s="214"/>
      <c r="I55" s="221"/>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222"/>
      <c r="AK55" s="222"/>
      <c r="AL55" s="171">
        <f t="shared" si="1"/>
        <v>0</v>
      </c>
      <c r="AM55" s="166"/>
      <c r="AN55" s="166"/>
      <c r="AO55" s="222"/>
      <c r="AP55" s="222"/>
      <c r="AQ55" s="261"/>
      <c r="AR55" s="193"/>
      <c r="AS55" s="179"/>
      <c r="AT55" s="180"/>
    </row>
    <row r="56" spans="1:46" ht="30" customHeight="1">
      <c r="A56" s="24">
        <v>49</v>
      </c>
      <c r="B56" s="169"/>
      <c r="C56" s="226"/>
      <c r="D56" s="169"/>
      <c r="E56" s="169"/>
      <c r="F56" s="169"/>
      <c r="G56" s="169"/>
      <c r="H56" s="214"/>
      <c r="I56" s="221"/>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222"/>
      <c r="AK56" s="222"/>
      <c r="AL56" s="171">
        <f t="shared" si="1"/>
        <v>0</v>
      </c>
      <c r="AM56" s="166"/>
      <c r="AN56" s="166"/>
      <c r="AO56" s="222"/>
      <c r="AP56" s="222"/>
      <c r="AQ56" s="261"/>
      <c r="AR56" s="193"/>
      <c r="AS56" s="179"/>
      <c r="AT56" s="180"/>
    </row>
    <row r="57" spans="1:46" ht="30" customHeight="1">
      <c r="A57" s="24">
        <v>50</v>
      </c>
      <c r="B57" s="169"/>
      <c r="C57" s="226"/>
      <c r="D57" s="169"/>
      <c r="E57" s="169"/>
      <c r="F57" s="169"/>
      <c r="G57" s="169"/>
      <c r="H57" s="214"/>
      <c r="I57" s="221"/>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222"/>
      <c r="AK57" s="222"/>
      <c r="AL57" s="171">
        <f t="shared" si="1"/>
        <v>0</v>
      </c>
      <c r="AM57" s="166"/>
      <c r="AN57" s="166"/>
      <c r="AO57" s="222"/>
      <c r="AP57" s="222"/>
      <c r="AQ57" s="261"/>
      <c r="AR57" s="193"/>
      <c r="AS57" s="179"/>
      <c r="AT57" s="180"/>
    </row>
    <row r="58" spans="1:46" ht="30" customHeight="1">
      <c r="A58" s="24">
        <v>51</v>
      </c>
      <c r="B58" s="169"/>
      <c r="C58" s="226"/>
      <c r="D58" s="169"/>
      <c r="E58" s="169"/>
      <c r="F58" s="169"/>
      <c r="G58" s="169"/>
      <c r="H58" s="214"/>
      <c r="I58" s="221"/>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222"/>
      <c r="AK58" s="222"/>
      <c r="AL58" s="171">
        <f t="shared" si="1"/>
        <v>0</v>
      </c>
      <c r="AM58" s="166"/>
      <c r="AN58" s="166"/>
      <c r="AO58" s="222"/>
      <c r="AP58" s="222"/>
      <c r="AQ58" s="261"/>
      <c r="AR58" s="193"/>
      <c r="AS58" s="179"/>
      <c r="AT58" s="180"/>
    </row>
    <row r="59" spans="1:46" ht="30" customHeight="1">
      <c r="A59" s="24">
        <v>52</v>
      </c>
      <c r="B59" s="169"/>
      <c r="C59" s="226"/>
      <c r="D59" s="169"/>
      <c r="E59" s="169"/>
      <c r="F59" s="169"/>
      <c r="G59" s="169"/>
      <c r="H59" s="214"/>
      <c r="I59" s="221"/>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222"/>
      <c r="AK59" s="222"/>
      <c r="AL59" s="171">
        <f t="shared" si="1"/>
        <v>0</v>
      </c>
      <c r="AM59" s="166"/>
      <c r="AN59" s="166"/>
      <c r="AO59" s="222"/>
      <c r="AP59" s="222"/>
      <c r="AQ59" s="261"/>
      <c r="AR59" s="193"/>
      <c r="AS59" s="179"/>
      <c r="AT59" s="180"/>
    </row>
    <row r="60" spans="1:46" ht="30" customHeight="1">
      <c r="A60" s="24">
        <v>53</v>
      </c>
      <c r="B60" s="169"/>
      <c r="C60" s="226"/>
      <c r="D60" s="169"/>
      <c r="E60" s="169"/>
      <c r="F60" s="169"/>
      <c r="G60" s="169"/>
      <c r="H60" s="214"/>
      <c r="I60" s="221"/>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222"/>
      <c r="AK60" s="222"/>
      <c r="AL60" s="171">
        <f t="shared" si="1"/>
        <v>0</v>
      </c>
      <c r="AM60" s="166"/>
      <c r="AN60" s="166"/>
      <c r="AO60" s="222"/>
      <c r="AP60" s="222"/>
      <c r="AQ60" s="261"/>
      <c r="AR60" s="193"/>
      <c r="AS60" s="179"/>
      <c r="AT60" s="180"/>
    </row>
    <row r="61" spans="1:46" ht="30" customHeight="1">
      <c r="A61" s="24">
        <v>54</v>
      </c>
      <c r="B61" s="169"/>
      <c r="C61" s="226"/>
      <c r="D61" s="169"/>
      <c r="E61" s="169"/>
      <c r="F61" s="169"/>
      <c r="G61" s="169"/>
      <c r="H61" s="214"/>
      <c r="I61" s="221"/>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222"/>
      <c r="AK61" s="222"/>
      <c r="AL61" s="171">
        <f t="shared" si="1"/>
        <v>0</v>
      </c>
      <c r="AM61" s="166"/>
      <c r="AN61" s="166"/>
      <c r="AO61" s="222"/>
      <c r="AP61" s="222"/>
      <c r="AQ61" s="261"/>
      <c r="AR61" s="193"/>
      <c r="AS61" s="179"/>
      <c r="AT61" s="180"/>
    </row>
    <row r="62" spans="1:46" ht="30" customHeight="1">
      <c r="A62" s="24">
        <v>55</v>
      </c>
      <c r="B62" s="169"/>
      <c r="C62" s="226"/>
      <c r="D62" s="169"/>
      <c r="E62" s="169"/>
      <c r="F62" s="169"/>
      <c r="G62" s="169"/>
      <c r="H62" s="214"/>
      <c r="I62" s="221"/>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222"/>
      <c r="AK62" s="222"/>
      <c r="AL62" s="171">
        <f t="shared" si="1"/>
        <v>0</v>
      </c>
      <c r="AM62" s="166"/>
      <c r="AN62" s="166"/>
      <c r="AO62" s="222"/>
      <c r="AP62" s="222"/>
      <c r="AQ62" s="261"/>
      <c r="AR62" s="193"/>
      <c r="AS62" s="179"/>
      <c r="AT62" s="180"/>
    </row>
    <row r="63" spans="1:46" ht="30" customHeight="1">
      <c r="A63" s="24">
        <v>56</v>
      </c>
      <c r="B63" s="169"/>
      <c r="C63" s="226"/>
      <c r="D63" s="169"/>
      <c r="E63" s="169"/>
      <c r="F63" s="169"/>
      <c r="G63" s="169"/>
      <c r="H63" s="214"/>
      <c r="I63" s="221"/>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222"/>
      <c r="AK63" s="222"/>
      <c r="AL63" s="171">
        <f t="shared" si="1"/>
        <v>0</v>
      </c>
      <c r="AM63" s="166"/>
      <c r="AN63" s="166"/>
      <c r="AO63" s="222"/>
      <c r="AP63" s="222"/>
      <c r="AQ63" s="261"/>
      <c r="AR63" s="193"/>
      <c r="AS63" s="179"/>
      <c r="AT63" s="180"/>
    </row>
    <row r="64" spans="1:46" ht="30" customHeight="1">
      <c r="A64" s="24">
        <v>57</v>
      </c>
      <c r="B64" s="169"/>
      <c r="C64" s="226"/>
      <c r="D64" s="169"/>
      <c r="E64" s="169"/>
      <c r="F64" s="169"/>
      <c r="G64" s="169"/>
      <c r="H64" s="214"/>
      <c r="I64" s="221"/>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222"/>
      <c r="AK64" s="222"/>
      <c r="AL64" s="171">
        <f t="shared" si="1"/>
        <v>0</v>
      </c>
      <c r="AM64" s="166"/>
      <c r="AN64" s="166"/>
      <c r="AO64" s="222"/>
      <c r="AP64" s="222"/>
      <c r="AQ64" s="261"/>
      <c r="AR64" s="193"/>
      <c r="AS64" s="179"/>
      <c r="AT64" s="180"/>
    </row>
    <row r="65" spans="1:46" ht="30" customHeight="1">
      <c r="A65" s="24">
        <v>58</v>
      </c>
      <c r="B65" s="169"/>
      <c r="C65" s="226"/>
      <c r="D65" s="169"/>
      <c r="E65" s="169"/>
      <c r="F65" s="169"/>
      <c r="G65" s="169"/>
      <c r="H65" s="214"/>
      <c r="I65" s="221"/>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222"/>
      <c r="AK65" s="222"/>
      <c r="AL65" s="171">
        <f t="shared" si="1"/>
        <v>0</v>
      </c>
      <c r="AM65" s="166"/>
      <c r="AN65" s="166"/>
      <c r="AO65" s="222"/>
      <c r="AP65" s="222"/>
      <c r="AQ65" s="261"/>
      <c r="AR65" s="193"/>
      <c r="AS65" s="179"/>
      <c r="AT65" s="180"/>
    </row>
    <row r="66" spans="1:46" ht="30" customHeight="1">
      <c r="A66" s="24">
        <v>59</v>
      </c>
      <c r="B66" s="169"/>
      <c r="C66" s="226"/>
      <c r="D66" s="169"/>
      <c r="E66" s="169"/>
      <c r="F66" s="169"/>
      <c r="G66" s="169"/>
      <c r="H66" s="214"/>
      <c r="I66" s="221"/>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222"/>
      <c r="AK66" s="222"/>
      <c r="AL66" s="171">
        <f t="shared" si="1"/>
        <v>0</v>
      </c>
      <c r="AM66" s="166"/>
      <c r="AN66" s="166"/>
      <c r="AO66" s="222"/>
      <c r="AP66" s="222"/>
      <c r="AQ66" s="261"/>
      <c r="AR66" s="193"/>
      <c r="AS66" s="179"/>
      <c r="AT66" s="180"/>
    </row>
    <row r="67" spans="1:46" ht="30" customHeight="1" thickBot="1">
      <c r="A67" s="24">
        <v>60</v>
      </c>
      <c r="B67" s="215"/>
      <c r="C67" s="227"/>
      <c r="D67" s="215"/>
      <c r="E67" s="215"/>
      <c r="F67" s="215"/>
      <c r="G67" s="215"/>
      <c r="H67" s="216"/>
      <c r="I67" s="228"/>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215"/>
      <c r="AI67" s="215"/>
      <c r="AJ67" s="229"/>
      <c r="AK67" s="229"/>
      <c r="AL67" s="231">
        <f t="shared" si="1"/>
        <v>0</v>
      </c>
      <c r="AM67" s="232"/>
      <c r="AN67" s="232"/>
      <c r="AO67" s="229"/>
      <c r="AP67" s="229"/>
      <c r="AQ67" s="262"/>
      <c r="AR67" s="193"/>
      <c r="AS67" s="179"/>
      <c r="AT67" s="180"/>
    </row>
    <row r="68" spans="1:46" ht="30" customHeight="1" thickTop="1" thickBot="1">
      <c r="A68" s="376" t="s">
        <v>2</v>
      </c>
      <c r="B68" s="377"/>
      <c r="C68" s="377"/>
      <c r="D68" s="377"/>
      <c r="E68" s="377"/>
      <c r="F68" s="377"/>
      <c r="G68" s="377"/>
      <c r="H68" s="378"/>
      <c r="I68" s="236">
        <f>COUNTIF(I8:I67,"〇")</f>
        <v>0</v>
      </c>
      <c r="J68" s="237">
        <f>COUNTIF(J8:J67,"〇")</f>
        <v>0</v>
      </c>
      <c r="K68" s="237">
        <f>COUNTIF(K8:K67,"〇")</f>
        <v>0</v>
      </c>
      <c r="L68" s="237">
        <f>COUNTIF(L8:L67,"〇")</f>
        <v>0</v>
      </c>
      <c r="M68" s="237">
        <f>COUNTIF(M8:M67,"〇")</f>
        <v>0</v>
      </c>
      <c r="N68" s="237">
        <f t="shared" ref="N68:AJ68" si="2">COUNTIF(N8:N67,"〇")</f>
        <v>0</v>
      </c>
      <c r="O68" s="237">
        <f t="shared" si="2"/>
        <v>0</v>
      </c>
      <c r="P68" s="237">
        <f t="shared" si="2"/>
        <v>0</v>
      </c>
      <c r="Q68" s="237">
        <f t="shared" si="2"/>
        <v>0</v>
      </c>
      <c r="R68" s="237">
        <f t="shared" si="2"/>
        <v>0</v>
      </c>
      <c r="S68" s="237">
        <f t="shared" si="2"/>
        <v>0</v>
      </c>
      <c r="T68" s="237">
        <f t="shared" si="2"/>
        <v>0</v>
      </c>
      <c r="U68" s="237">
        <f t="shared" si="2"/>
        <v>0</v>
      </c>
      <c r="V68" s="237">
        <f t="shared" si="2"/>
        <v>0</v>
      </c>
      <c r="W68" s="237">
        <f t="shared" si="2"/>
        <v>0</v>
      </c>
      <c r="X68" s="237">
        <f t="shared" si="2"/>
        <v>0</v>
      </c>
      <c r="Y68" s="237">
        <f t="shared" si="2"/>
        <v>0</v>
      </c>
      <c r="Z68" s="237">
        <f t="shared" si="2"/>
        <v>0</v>
      </c>
      <c r="AA68" s="237">
        <f t="shared" si="2"/>
        <v>0</v>
      </c>
      <c r="AB68" s="237">
        <f t="shared" si="2"/>
        <v>0</v>
      </c>
      <c r="AC68" s="237">
        <f t="shared" si="2"/>
        <v>0</v>
      </c>
      <c r="AD68" s="237">
        <f t="shared" si="2"/>
        <v>0</v>
      </c>
      <c r="AE68" s="237">
        <f t="shared" si="2"/>
        <v>0</v>
      </c>
      <c r="AF68" s="237">
        <f t="shared" si="2"/>
        <v>0</v>
      </c>
      <c r="AG68" s="237">
        <f t="shared" si="2"/>
        <v>0</v>
      </c>
      <c r="AH68" s="237">
        <f t="shared" si="2"/>
        <v>0</v>
      </c>
      <c r="AI68" s="237">
        <f t="shared" si="2"/>
        <v>0</v>
      </c>
      <c r="AJ68" s="258">
        <f t="shared" si="2"/>
        <v>0</v>
      </c>
      <c r="AK68" s="258">
        <f>COUNTIF(AK8:AK67,"〇")</f>
        <v>0</v>
      </c>
      <c r="AL68" s="263">
        <f>SUM(AL8:AL67)</f>
        <v>0</v>
      </c>
      <c r="AM68" s="264">
        <f>+COUNTA(AM8:AM67)</f>
        <v>0</v>
      </c>
      <c r="AN68" s="264">
        <f>+COUNTA(AN8:AN67)</f>
        <v>0</v>
      </c>
      <c r="AO68" s="264">
        <f>COUNTIF(AO8:AO67,"〇")</f>
        <v>0</v>
      </c>
      <c r="AP68" s="264">
        <f>COUNTIF(AP8:AP67,"〇")</f>
        <v>0</v>
      </c>
      <c r="AQ68" s="265"/>
    </row>
    <row r="69" spans="1:46" ht="30" customHeight="1" thickBot="1">
      <c r="A69" s="241"/>
      <c r="B69" s="402" t="s">
        <v>146</v>
      </c>
      <c r="C69" s="402"/>
      <c r="D69" s="402"/>
      <c r="E69" s="402"/>
      <c r="F69" s="402"/>
      <c r="G69" s="402"/>
      <c r="H69" s="403"/>
      <c r="I69" s="242">
        <f>+COUNTIFS($H$8:$H$67,"〇",I8:I67,"〇")</f>
        <v>0</v>
      </c>
      <c r="J69" s="243">
        <f t="shared" ref="J69:AJ69" si="3">+COUNTIFS($H$8:$H$67,"〇",J8:J67,"〇")</f>
        <v>0</v>
      </c>
      <c r="K69" s="243">
        <f t="shared" si="3"/>
        <v>0</v>
      </c>
      <c r="L69" s="243">
        <f t="shared" si="3"/>
        <v>0</v>
      </c>
      <c r="M69" s="243">
        <f t="shared" si="3"/>
        <v>0</v>
      </c>
      <c r="N69" s="243">
        <f t="shared" si="3"/>
        <v>0</v>
      </c>
      <c r="O69" s="243">
        <f t="shared" si="3"/>
        <v>0</v>
      </c>
      <c r="P69" s="243">
        <f t="shared" si="3"/>
        <v>0</v>
      </c>
      <c r="Q69" s="243">
        <f t="shared" si="3"/>
        <v>0</v>
      </c>
      <c r="R69" s="243">
        <f t="shared" si="3"/>
        <v>0</v>
      </c>
      <c r="S69" s="243">
        <f t="shared" si="3"/>
        <v>0</v>
      </c>
      <c r="T69" s="243">
        <f t="shared" si="3"/>
        <v>0</v>
      </c>
      <c r="U69" s="243">
        <f t="shared" si="3"/>
        <v>0</v>
      </c>
      <c r="V69" s="243">
        <f t="shared" si="3"/>
        <v>0</v>
      </c>
      <c r="W69" s="243">
        <f t="shared" si="3"/>
        <v>0</v>
      </c>
      <c r="X69" s="243">
        <f t="shared" si="3"/>
        <v>0</v>
      </c>
      <c r="Y69" s="243">
        <f t="shared" si="3"/>
        <v>0</v>
      </c>
      <c r="Z69" s="243">
        <f t="shared" si="3"/>
        <v>0</v>
      </c>
      <c r="AA69" s="243">
        <f t="shared" si="3"/>
        <v>0</v>
      </c>
      <c r="AB69" s="243">
        <f t="shared" si="3"/>
        <v>0</v>
      </c>
      <c r="AC69" s="243">
        <f t="shared" si="3"/>
        <v>0</v>
      </c>
      <c r="AD69" s="243">
        <f t="shared" si="3"/>
        <v>0</v>
      </c>
      <c r="AE69" s="243">
        <f t="shared" si="3"/>
        <v>0</v>
      </c>
      <c r="AF69" s="243">
        <f t="shared" si="3"/>
        <v>0</v>
      </c>
      <c r="AG69" s="243">
        <f t="shared" si="3"/>
        <v>0</v>
      </c>
      <c r="AH69" s="243">
        <f t="shared" si="3"/>
        <v>0</v>
      </c>
      <c r="AI69" s="243">
        <f t="shared" si="3"/>
        <v>0</v>
      </c>
      <c r="AJ69" s="244">
        <f t="shared" si="3"/>
        <v>0</v>
      </c>
      <c r="AK69" s="244">
        <f t="shared" ref="AK69" si="4">+COUNTIFS($H$8:$H$67,"〇",AK8:AK67,"〇")</f>
        <v>0</v>
      </c>
      <c r="AL69" s="259"/>
      <c r="AM69" s="259"/>
      <c r="AN69" s="259"/>
      <c r="AO69" s="257"/>
      <c r="AP69" s="257"/>
      <c r="AQ69" s="257"/>
      <c r="AR69" s="144"/>
      <c r="AS69" s="144"/>
    </row>
    <row r="70" spans="1:46" ht="30" customHeight="1" thickBot="1">
      <c r="A70" s="399" t="s">
        <v>145</v>
      </c>
      <c r="B70" s="400"/>
      <c r="C70" s="400"/>
      <c r="D70" s="400"/>
      <c r="E70" s="400"/>
      <c r="F70" s="400"/>
      <c r="G70" s="400"/>
      <c r="H70" s="400"/>
      <c r="I70" s="242">
        <f t="shared" ref="I70:AJ70" si="5">+IF(I69&gt;5,5,IF(I69&gt;2,4,IF(I69&gt;0,3,2)))</f>
        <v>2</v>
      </c>
      <c r="J70" s="243">
        <f t="shared" si="5"/>
        <v>2</v>
      </c>
      <c r="K70" s="243">
        <f t="shared" si="5"/>
        <v>2</v>
      </c>
      <c r="L70" s="243">
        <f t="shared" si="5"/>
        <v>2</v>
      </c>
      <c r="M70" s="243">
        <f t="shared" si="5"/>
        <v>2</v>
      </c>
      <c r="N70" s="243">
        <f t="shared" si="5"/>
        <v>2</v>
      </c>
      <c r="O70" s="243">
        <f t="shared" si="5"/>
        <v>2</v>
      </c>
      <c r="P70" s="243">
        <f t="shared" si="5"/>
        <v>2</v>
      </c>
      <c r="Q70" s="243">
        <f t="shared" si="5"/>
        <v>2</v>
      </c>
      <c r="R70" s="243">
        <f t="shared" si="5"/>
        <v>2</v>
      </c>
      <c r="S70" s="243">
        <f t="shared" si="5"/>
        <v>2</v>
      </c>
      <c r="T70" s="243">
        <f t="shared" si="5"/>
        <v>2</v>
      </c>
      <c r="U70" s="243">
        <f t="shared" si="5"/>
        <v>2</v>
      </c>
      <c r="V70" s="243">
        <f t="shared" si="5"/>
        <v>2</v>
      </c>
      <c r="W70" s="243">
        <f t="shared" si="5"/>
        <v>2</v>
      </c>
      <c r="X70" s="243">
        <f t="shared" si="5"/>
        <v>2</v>
      </c>
      <c r="Y70" s="243">
        <f t="shared" si="5"/>
        <v>2</v>
      </c>
      <c r="Z70" s="243">
        <f t="shared" si="5"/>
        <v>2</v>
      </c>
      <c r="AA70" s="243">
        <f t="shared" si="5"/>
        <v>2</v>
      </c>
      <c r="AB70" s="243">
        <f t="shared" si="5"/>
        <v>2</v>
      </c>
      <c r="AC70" s="243">
        <f t="shared" si="5"/>
        <v>2</v>
      </c>
      <c r="AD70" s="243">
        <f t="shared" si="5"/>
        <v>2</v>
      </c>
      <c r="AE70" s="243">
        <f t="shared" si="5"/>
        <v>2</v>
      </c>
      <c r="AF70" s="243">
        <f t="shared" si="5"/>
        <v>2</v>
      </c>
      <c r="AG70" s="243">
        <f t="shared" si="5"/>
        <v>2</v>
      </c>
      <c r="AH70" s="243">
        <f t="shared" si="5"/>
        <v>2</v>
      </c>
      <c r="AI70" s="243">
        <f t="shared" si="5"/>
        <v>2</v>
      </c>
      <c r="AJ70" s="244">
        <f t="shared" si="5"/>
        <v>2</v>
      </c>
      <c r="AK70" s="244">
        <f t="shared" ref="AK70" si="6">+IF(AK69&gt;5,5,IF(AK69&gt;2,4,IF(AK69&gt;0,3,2)))</f>
        <v>2</v>
      </c>
      <c r="AL70" s="259"/>
      <c r="AM70" s="259"/>
      <c r="AN70" s="256"/>
      <c r="AO70" s="256"/>
      <c r="AP70" s="256"/>
      <c r="AQ70" s="256"/>
    </row>
    <row r="71" spans="1:46" ht="30" customHeight="1">
      <c r="B71" s="33"/>
      <c r="C71" s="394" t="s">
        <v>16</v>
      </c>
      <c r="D71" s="149"/>
      <c r="E71" s="25">
        <v>6</v>
      </c>
      <c r="F71" s="25">
        <v>5</v>
      </c>
      <c r="G71" s="25">
        <v>4</v>
      </c>
      <c r="H71" s="25">
        <v>3</v>
      </c>
      <c r="I71" s="25">
        <v>2</v>
      </c>
      <c r="J71" s="25">
        <v>1</v>
      </c>
      <c r="K71" s="26" t="s">
        <v>17</v>
      </c>
      <c r="L71" s="5" t="s">
        <v>14</v>
      </c>
      <c r="M71" s="36" t="s">
        <v>18</v>
      </c>
      <c r="N71" s="37" t="s">
        <v>20</v>
      </c>
      <c r="O71" s="37" t="s">
        <v>36</v>
      </c>
      <c r="P71" s="38" t="s">
        <v>37</v>
      </c>
      <c r="Q71" s="208" t="s">
        <v>166</v>
      </c>
      <c r="AJ71" s="5"/>
      <c r="AK71" s="5"/>
    </row>
    <row r="72" spans="1:46" ht="30" customHeight="1" thickBot="1">
      <c r="B72" s="34"/>
      <c r="C72" s="380"/>
      <c r="D72" s="148"/>
      <c r="E72" s="27">
        <f t="shared" ref="E72:J72" si="7">+COUNTIFS($F$8:$F$67,E71,$AM$8:$AM$67,"",$AO$8:$AO$67,"")</f>
        <v>0</v>
      </c>
      <c r="F72" s="27">
        <f t="shared" si="7"/>
        <v>0</v>
      </c>
      <c r="G72" s="27">
        <f t="shared" si="7"/>
        <v>0</v>
      </c>
      <c r="H72" s="27">
        <f t="shared" si="7"/>
        <v>0</v>
      </c>
      <c r="I72" s="27">
        <f t="shared" si="7"/>
        <v>0</v>
      </c>
      <c r="J72" s="27">
        <f t="shared" si="7"/>
        <v>0</v>
      </c>
      <c r="K72" s="28">
        <f>SUM(E72:J72)</f>
        <v>0</v>
      </c>
      <c r="L72" s="5" t="s">
        <v>15</v>
      </c>
      <c r="M72" s="39">
        <f>+COUNTIFS(H8:H67,"〇",AO8:AO67,"")</f>
        <v>0</v>
      </c>
      <c r="N72" s="40">
        <f>+AO68</f>
        <v>0</v>
      </c>
      <c r="O72" s="40">
        <f>+AM68</f>
        <v>0</v>
      </c>
      <c r="P72" s="41">
        <f>+AN68</f>
        <v>0</v>
      </c>
      <c r="Q72" s="41">
        <f>+AP68</f>
        <v>0</v>
      </c>
      <c r="AJ72" s="5"/>
      <c r="AK72" s="5"/>
    </row>
    <row r="73" spans="1:46" ht="30" customHeight="1">
      <c r="C73" s="394" t="s">
        <v>40</v>
      </c>
      <c r="D73" s="149"/>
      <c r="E73" s="25">
        <v>6</v>
      </c>
      <c r="F73" s="25">
        <v>5</v>
      </c>
      <c r="G73" s="25">
        <v>4</v>
      </c>
      <c r="H73" s="25">
        <v>3</v>
      </c>
      <c r="I73" s="25">
        <v>2</v>
      </c>
      <c r="J73" s="25">
        <v>1</v>
      </c>
      <c r="K73" s="26" t="s">
        <v>17</v>
      </c>
      <c r="L73" s="5" t="s">
        <v>39</v>
      </c>
      <c r="M73" s="395" t="s">
        <v>38</v>
      </c>
      <c r="N73" s="396"/>
      <c r="AJ73" s="5"/>
      <c r="AK73" s="5"/>
    </row>
    <row r="74" spans="1:46" ht="30" customHeight="1" thickBot="1">
      <c r="C74" s="380"/>
      <c r="D74" s="148"/>
      <c r="E74" s="27">
        <f t="shared" ref="E74:J74" si="8">+COUNTIFS($D$8:$D$67,E73,$AM$8:$AM$67,"")</f>
        <v>0</v>
      </c>
      <c r="F74" s="27">
        <f t="shared" si="8"/>
        <v>0</v>
      </c>
      <c r="G74" s="27">
        <f t="shared" si="8"/>
        <v>0</v>
      </c>
      <c r="H74" s="27">
        <f t="shared" si="8"/>
        <v>0</v>
      </c>
      <c r="I74" s="27">
        <f t="shared" si="8"/>
        <v>0</v>
      </c>
      <c r="J74" s="27">
        <f t="shared" si="8"/>
        <v>0</v>
      </c>
      <c r="K74" s="28">
        <f>SUM(E74:J74)</f>
        <v>0</v>
      </c>
      <c r="L74" s="5" t="s">
        <v>41</v>
      </c>
      <c r="M74" s="397">
        <f>+AL68</f>
        <v>0</v>
      </c>
      <c r="N74" s="398"/>
      <c r="AJ74" s="5"/>
      <c r="AK74" s="5"/>
    </row>
  </sheetData>
  <sheetProtection sheet="1" scenarios="1"/>
  <mergeCells count="30">
    <mergeCell ref="H6:H7"/>
    <mergeCell ref="AL6:AL7"/>
    <mergeCell ref="AM6:AN6"/>
    <mergeCell ref="J1:L1"/>
    <mergeCell ref="P1:S1"/>
    <mergeCell ref="T1:V1"/>
    <mergeCell ref="W1:Y1"/>
    <mergeCell ref="J3:O3"/>
    <mergeCell ref="J4:O4"/>
    <mergeCell ref="P3:Q3"/>
    <mergeCell ref="P4:Q4"/>
    <mergeCell ref="Z1:AB1"/>
    <mergeCell ref="AG1:AQ1"/>
    <mergeCell ref="AO6:AO7"/>
    <mergeCell ref="AQ6:AQ7"/>
    <mergeCell ref="AP6:AP7"/>
    <mergeCell ref="A68:H68"/>
    <mergeCell ref="C71:C72"/>
    <mergeCell ref="C73:C74"/>
    <mergeCell ref="M73:N73"/>
    <mergeCell ref="M74:N74"/>
    <mergeCell ref="B69:H69"/>
    <mergeCell ref="A70:H70"/>
    <mergeCell ref="G6:G7"/>
    <mergeCell ref="D6:D7"/>
    <mergeCell ref="A6:A7"/>
    <mergeCell ref="B6:B7"/>
    <mergeCell ref="C6:C7"/>
    <mergeCell ref="E6:E7"/>
    <mergeCell ref="F6:F7"/>
  </mergeCells>
  <phoneticPr fontId="3"/>
  <conditionalFormatting sqref="I6:AJ67 G30:H45 G49:H67 AO30:AO45 AO8:AO26">
    <cfRule type="expression" dxfId="35" priority="21">
      <formula>G$6="日"</formula>
    </cfRule>
  </conditionalFormatting>
  <conditionalFormatting sqref="AL5:AO5 AL30:AN45 AL49:AN66 AL6:AM6 AL7:AN26">
    <cfRule type="expression" dxfId="34" priority="20">
      <formula>AL$5="日"</formula>
    </cfRule>
  </conditionalFormatting>
  <conditionalFormatting sqref="AL27:AN29">
    <cfRule type="expression" dxfId="33" priority="18">
      <formula>AL$5="日"</formula>
    </cfRule>
  </conditionalFormatting>
  <conditionalFormatting sqref="G46:H48">
    <cfRule type="expression" dxfId="32" priority="13">
      <formula>G$6="日"</formula>
    </cfRule>
  </conditionalFormatting>
  <conditionalFormatting sqref="AL46:AN48">
    <cfRule type="expression" dxfId="31" priority="16">
      <formula>AL$5="日"</formula>
    </cfRule>
  </conditionalFormatting>
  <conditionalFormatting sqref="G8:H26">
    <cfRule type="expression" dxfId="30" priority="15">
      <formula>G$6="日"</formula>
    </cfRule>
  </conditionalFormatting>
  <conditionalFormatting sqref="G27:H29">
    <cfRule type="expression" dxfId="29" priority="14">
      <formula>G$6="日"</formula>
    </cfRule>
  </conditionalFormatting>
  <conditionalFormatting sqref="AO46:AO48">
    <cfRule type="expression" dxfId="28" priority="7">
      <formula>AO$6="日"</formula>
    </cfRule>
  </conditionalFormatting>
  <conditionalFormatting sqref="AO49:AO67">
    <cfRule type="expression" dxfId="27" priority="9">
      <formula>AO$6="日"</formula>
    </cfRule>
  </conditionalFormatting>
  <conditionalFormatting sqref="AO27:AO29">
    <cfRule type="expression" dxfId="26" priority="8">
      <formula>AO$6="日"</formula>
    </cfRule>
  </conditionalFormatting>
  <conditionalFormatting sqref="AP30:AP45 AP8:AP26">
    <cfRule type="expression" dxfId="25" priority="6">
      <formula>AP$6="日"</formula>
    </cfRule>
  </conditionalFormatting>
  <conditionalFormatting sqref="AP5">
    <cfRule type="expression" dxfId="24" priority="5">
      <formula>AP$5="日"</formula>
    </cfRule>
  </conditionalFormatting>
  <conditionalFormatting sqref="AP46:AP48">
    <cfRule type="expression" dxfId="23" priority="2">
      <formula>AP$6="日"</formula>
    </cfRule>
  </conditionalFormatting>
  <conditionalFormatting sqref="AP49:AP67">
    <cfRule type="expression" dxfId="22" priority="4">
      <formula>AP$6="日"</formula>
    </cfRule>
  </conditionalFormatting>
  <conditionalFormatting sqref="AP27:AP29">
    <cfRule type="expression" dxfId="21" priority="3">
      <formula>AP$6="日"</formula>
    </cfRule>
  </conditionalFormatting>
  <conditionalFormatting sqref="AK6:AK67">
    <cfRule type="expression" dxfId="20" priority="1">
      <formula>AK$6="日"</formula>
    </cfRule>
  </conditionalFormatting>
  <dataValidations count="3">
    <dataValidation type="list" allowBlank="1" showInputMessage="1" showErrorMessage="1" sqref="F8:F67 D8:D67">
      <formula1>"6,5,4,3,2,1"</formula1>
    </dataValidation>
    <dataValidation type="list" allowBlank="1" showInputMessage="1" showErrorMessage="1" sqref="AO8:AP67 G8:AK67">
      <formula1>"〇"</formula1>
    </dataValidation>
    <dataValidation type="list" allowBlank="1" showInputMessage="1" showErrorMessage="1" sqref="R4:AM4">
      <formula1>"災害,コロナ,その他"</formula1>
    </dataValidation>
  </dataValidations>
  <printOptions horizontalCentered="1"/>
  <pageMargins left="0.19685039370078741" right="0.19685039370078741" top="0.59055118110236227" bottom="0.19685039370078741" header="0.51181102362204722" footer="0.51181102362204722"/>
  <pageSetup paperSize="9" scale="51" orientation="landscape" r:id="rId1"/>
  <headerFooter alignWithMargins="0">
    <oddFooter>&amp;P ページ</oddFooter>
  </headerFooter>
  <rowBreaks count="2" manualBreakCount="2">
    <brk id="27" max="16383" man="1"/>
    <brk id="47" max="16383" man="1"/>
  </row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U74"/>
  <sheetViews>
    <sheetView tabSelected="1" view="pageBreakPreview" zoomScale="70" zoomScaleNormal="100" zoomScaleSheetLayoutView="70" workbookViewId="0">
      <pane xSplit="1" ySplit="7" topLeftCell="B8" activePane="bottomRight" state="frozen"/>
      <selection activeCell="O4" sqref="O4:Q4"/>
      <selection pane="topRight" activeCell="O4" sqref="O4:Q4"/>
      <selection pane="bottomLeft" activeCell="O4" sqref="O4:Q4"/>
      <selection pane="bottomRight" activeCell="AO6" sqref="AO6:AP6"/>
    </sheetView>
  </sheetViews>
  <sheetFormatPr defaultColWidth="8.625" defaultRowHeight="30" customHeight="1"/>
  <cols>
    <col min="1" max="1" width="5.25" style="9" customWidth="1"/>
    <col min="2" max="2" width="22.625" style="9" customWidth="1"/>
    <col min="3" max="3" width="14.625" style="9" customWidth="1"/>
    <col min="4" max="8" width="6" style="9" customWidth="1"/>
    <col min="9" max="35" width="6" style="5" customWidth="1"/>
    <col min="36" max="36" width="6" style="14" customWidth="1"/>
    <col min="37" max="39" width="6" style="5" customWidth="1"/>
    <col min="40" max="44" width="6" style="1" customWidth="1"/>
    <col min="45" max="45" width="6.375" style="1" customWidth="1"/>
    <col min="46" max="46" width="6" style="5" customWidth="1"/>
    <col min="47" max="47" width="13.75" style="5" bestFit="1" customWidth="1"/>
    <col min="48" max="16384" width="8.625" style="5"/>
  </cols>
  <sheetData>
    <row r="1" spans="1:47" s="3" customFormat="1" ht="42.75" customHeight="1">
      <c r="A1" s="20"/>
      <c r="B1" s="15" t="s">
        <v>161</v>
      </c>
      <c r="C1" s="29"/>
      <c r="D1" s="29"/>
      <c r="E1" s="15"/>
      <c r="F1" s="15"/>
      <c r="G1" s="15"/>
      <c r="H1" s="15"/>
      <c r="I1" s="16"/>
      <c r="J1" s="413">
        <v>2024</v>
      </c>
      <c r="K1" s="413"/>
      <c r="L1" s="413"/>
      <c r="M1" s="15" t="s">
        <v>19</v>
      </c>
      <c r="N1" s="35">
        <v>3</v>
      </c>
      <c r="O1" s="21" t="s">
        <v>10</v>
      </c>
      <c r="P1" s="408" t="s">
        <v>3</v>
      </c>
      <c r="Q1" s="409"/>
      <c r="R1" s="409"/>
      <c r="S1" s="410"/>
      <c r="T1" s="414">
        <f>+K74</f>
        <v>0</v>
      </c>
      <c r="U1" s="414"/>
      <c r="V1" s="414"/>
      <c r="W1" s="408" t="s">
        <v>21</v>
      </c>
      <c r="X1" s="409"/>
      <c r="Y1" s="410"/>
      <c r="Z1" s="408">
        <f>+COUNTA(I68:AM68)-COUNTIF(I68:AM68,0)+AM4</f>
        <v>0</v>
      </c>
      <c r="AA1" s="409"/>
      <c r="AB1" s="410"/>
      <c r="AC1" s="20" t="s">
        <v>22</v>
      </c>
      <c r="AD1" s="15"/>
      <c r="AE1" s="15"/>
      <c r="AF1" s="21"/>
      <c r="AG1" s="411">
        <f>+報告書様式!O4</f>
        <v>0</v>
      </c>
      <c r="AH1" s="412"/>
      <c r="AI1" s="412"/>
      <c r="AJ1" s="412"/>
      <c r="AK1" s="412"/>
      <c r="AL1" s="412"/>
      <c r="AM1" s="412"/>
      <c r="AN1" s="412"/>
      <c r="AO1" s="412"/>
      <c r="AP1" s="150"/>
      <c r="AQ1" s="150"/>
      <c r="AR1" s="150"/>
      <c r="AS1" s="145"/>
      <c r="AU1" s="22"/>
    </row>
    <row r="2" spans="1:47" s="3" customFormat="1" ht="15.75" customHeight="1" thickBot="1">
      <c r="A2" s="16"/>
      <c r="B2" s="16"/>
      <c r="C2" s="152"/>
      <c r="D2" s="152"/>
      <c r="E2" s="16"/>
      <c r="F2" s="16"/>
      <c r="G2" s="16"/>
      <c r="H2" s="16"/>
      <c r="I2" s="16"/>
      <c r="J2" s="156"/>
      <c r="K2" s="156"/>
      <c r="L2" s="156"/>
      <c r="M2" s="157"/>
      <c r="N2" s="156"/>
      <c r="O2" s="157"/>
      <c r="P2" s="158"/>
      <c r="Q2" s="158"/>
      <c r="R2" s="158"/>
      <c r="S2" s="158"/>
      <c r="T2" s="159"/>
      <c r="U2" s="159"/>
      <c r="V2" s="159"/>
      <c r="W2" s="158"/>
      <c r="X2" s="158"/>
      <c r="Y2" s="158"/>
      <c r="Z2" s="160"/>
      <c r="AA2" s="160"/>
      <c r="AB2" s="160"/>
      <c r="AC2" s="157"/>
      <c r="AD2" s="157"/>
      <c r="AE2" s="157"/>
      <c r="AF2" s="157"/>
      <c r="AG2" s="161"/>
      <c r="AH2" s="161"/>
      <c r="AI2" s="161"/>
      <c r="AJ2" s="161"/>
      <c r="AK2" s="161"/>
      <c r="AL2" s="161"/>
      <c r="AM2" s="161"/>
      <c r="AN2" s="154"/>
      <c r="AO2" s="154"/>
      <c r="AP2" s="154"/>
      <c r="AQ2" s="154"/>
      <c r="AR2" s="154"/>
      <c r="AS2" s="155"/>
      <c r="AU2" s="22"/>
    </row>
    <row r="3" spans="1:47" s="3" customFormat="1" ht="34.5" customHeight="1">
      <c r="A3" s="16"/>
      <c r="B3" s="16"/>
      <c r="C3" s="152"/>
      <c r="D3" s="152"/>
      <c r="E3" s="16"/>
      <c r="F3" s="16"/>
      <c r="G3" s="16"/>
      <c r="H3" s="16"/>
      <c r="I3" s="16"/>
      <c r="J3" s="415" t="s">
        <v>148</v>
      </c>
      <c r="K3" s="416"/>
      <c r="L3" s="416"/>
      <c r="M3" s="416"/>
      <c r="N3" s="416"/>
      <c r="O3" s="416"/>
      <c r="P3" s="406" t="s">
        <v>149</v>
      </c>
      <c r="Q3" s="406"/>
      <c r="R3" s="181"/>
      <c r="S3" s="181"/>
      <c r="T3" s="182"/>
      <c r="U3" s="182"/>
      <c r="V3" s="182"/>
      <c r="W3" s="181"/>
      <c r="X3" s="181"/>
      <c r="Y3" s="181"/>
      <c r="Z3" s="183"/>
      <c r="AA3" s="183"/>
      <c r="AB3" s="183"/>
      <c r="AC3" s="184"/>
      <c r="AD3" s="184"/>
      <c r="AE3" s="184"/>
      <c r="AF3" s="184"/>
      <c r="AG3" s="185"/>
      <c r="AH3" s="185"/>
      <c r="AI3" s="185"/>
      <c r="AJ3" s="185"/>
      <c r="AK3" s="185"/>
      <c r="AL3" s="185"/>
      <c r="AM3" s="162" t="s">
        <v>151</v>
      </c>
      <c r="AN3" s="154"/>
      <c r="AO3" s="154"/>
      <c r="AP3" s="154"/>
      <c r="AQ3" s="154"/>
      <c r="AR3" s="154"/>
      <c r="AS3" s="155"/>
      <c r="AU3" s="22"/>
    </row>
    <row r="4" spans="1:47" s="3" customFormat="1" ht="34.5" customHeight="1" thickBot="1">
      <c r="A4" s="16"/>
      <c r="B4" s="16"/>
      <c r="C4" s="152"/>
      <c r="D4" s="152"/>
      <c r="E4" s="16"/>
      <c r="F4" s="16"/>
      <c r="G4" s="16"/>
      <c r="H4" s="16"/>
      <c r="I4" s="16"/>
      <c r="J4" s="404" t="s">
        <v>152</v>
      </c>
      <c r="K4" s="405"/>
      <c r="L4" s="405"/>
      <c r="M4" s="405"/>
      <c r="N4" s="405"/>
      <c r="O4" s="405"/>
      <c r="P4" s="407" t="s">
        <v>150</v>
      </c>
      <c r="Q4" s="407"/>
      <c r="R4" s="186"/>
      <c r="S4" s="186"/>
      <c r="T4" s="187"/>
      <c r="U4" s="187"/>
      <c r="V4" s="187"/>
      <c r="W4" s="186"/>
      <c r="X4" s="186"/>
      <c r="Y4" s="186"/>
      <c r="Z4" s="188"/>
      <c r="AA4" s="188"/>
      <c r="AB4" s="188"/>
      <c r="AC4" s="188"/>
      <c r="AD4" s="188"/>
      <c r="AE4" s="188"/>
      <c r="AF4" s="188"/>
      <c r="AG4" s="188"/>
      <c r="AH4" s="188"/>
      <c r="AI4" s="188"/>
      <c r="AJ4" s="188"/>
      <c r="AK4" s="188"/>
      <c r="AL4" s="188"/>
      <c r="AM4" s="163">
        <f>+COUNTA(R3:AL3)</f>
        <v>0</v>
      </c>
      <c r="AN4" s="154"/>
      <c r="AP4" s="154"/>
      <c r="AQ4" s="154"/>
      <c r="AR4" s="154"/>
      <c r="AS4" s="155"/>
      <c r="AU4" s="22"/>
    </row>
    <row r="5" spans="1:47" s="3" customFormat="1" ht="12.75" customHeight="1" thickBot="1">
      <c r="A5" s="16"/>
      <c r="B5" s="16"/>
      <c r="C5" s="16"/>
      <c r="D5" s="16"/>
      <c r="E5" s="16"/>
      <c r="F5" s="16"/>
      <c r="G5" s="16"/>
      <c r="H5" s="16"/>
      <c r="I5" s="6"/>
      <c r="J5" s="6"/>
      <c r="K5" s="4"/>
      <c r="L5" s="4"/>
      <c r="M5" s="4"/>
      <c r="N5" s="4"/>
      <c r="O5" s="7"/>
      <c r="P5" s="7"/>
      <c r="Q5" s="7"/>
      <c r="R5" s="4"/>
      <c r="S5" s="4"/>
      <c r="T5" s="4"/>
      <c r="U5" s="4"/>
      <c r="V5" s="4"/>
      <c r="W5" s="4"/>
      <c r="X5" s="4"/>
      <c r="Y5" s="4"/>
      <c r="Z5" s="4"/>
      <c r="AA5" s="4"/>
      <c r="AB5" s="4"/>
      <c r="AC5" s="4"/>
      <c r="AD5" s="4"/>
      <c r="AE5" s="4"/>
      <c r="AF5" s="4"/>
      <c r="AG5" s="4"/>
      <c r="AH5" s="8"/>
      <c r="AI5" s="4"/>
      <c r="AJ5" s="13"/>
      <c r="AK5" s="4"/>
      <c r="AL5" s="4"/>
      <c r="AM5" s="4"/>
      <c r="AN5" s="12"/>
      <c r="AO5" s="17"/>
      <c r="AP5" s="17"/>
      <c r="AQ5" s="17"/>
      <c r="AR5" s="17"/>
      <c r="AS5" s="2"/>
    </row>
    <row r="6" spans="1:47" s="3" customFormat="1" ht="24.75" customHeight="1">
      <c r="A6" s="384" t="s">
        <v>1</v>
      </c>
      <c r="B6" s="383" t="s">
        <v>0</v>
      </c>
      <c r="C6" s="383" t="s">
        <v>5</v>
      </c>
      <c r="D6" s="383" t="s">
        <v>6</v>
      </c>
      <c r="E6" s="383" t="s">
        <v>7</v>
      </c>
      <c r="F6" s="386" t="s">
        <v>8</v>
      </c>
      <c r="G6" s="381" t="s">
        <v>147</v>
      </c>
      <c r="H6" s="388" t="s">
        <v>9</v>
      </c>
      <c r="I6" s="23" t="str">
        <f>+TEXT(DATE($J$1,$N$1,I7),"aaa")</f>
        <v>金</v>
      </c>
      <c r="J6" s="146" t="str">
        <f t="shared" ref="J6:AM6" si="0">+TEXT(DATE($J$1,$N$1,J7),"aaa")</f>
        <v>土</v>
      </c>
      <c r="K6" s="146" t="str">
        <f t="shared" si="0"/>
        <v>日</v>
      </c>
      <c r="L6" s="146" t="str">
        <f t="shared" si="0"/>
        <v>月</v>
      </c>
      <c r="M6" s="146" t="str">
        <f t="shared" si="0"/>
        <v>火</v>
      </c>
      <c r="N6" s="146" t="str">
        <f t="shared" si="0"/>
        <v>水</v>
      </c>
      <c r="O6" s="146" t="str">
        <f t="shared" si="0"/>
        <v>木</v>
      </c>
      <c r="P6" s="146" t="str">
        <f t="shared" si="0"/>
        <v>金</v>
      </c>
      <c r="Q6" s="146" t="str">
        <f t="shared" si="0"/>
        <v>土</v>
      </c>
      <c r="R6" s="146" t="str">
        <f t="shared" si="0"/>
        <v>日</v>
      </c>
      <c r="S6" s="146" t="str">
        <f t="shared" si="0"/>
        <v>月</v>
      </c>
      <c r="T6" s="146" t="str">
        <f t="shared" si="0"/>
        <v>火</v>
      </c>
      <c r="U6" s="146" t="str">
        <f t="shared" si="0"/>
        <v>水</v>
      </c>
      <c r="V6" s="146" t="str">
        <f t="shared" si="0"/>
        <v>木</v>
      </c>
      <c r="W6" s="146" t="str">
        <f t="shared" si="0"/>
        <v>金</v>
      </c>
      <c r="X6" s="146" t="str">
        <f t="shared" si="0"/>
        <v>土</v>
      </c>
      <c r="Y6" s="146" t="str">
        <f t="shared" si="0"/>
        <v>日</v>
      </c>
      <c r="Z6" s="146" t="str">
        <f t="shared" si="0"/>
        <v>月</v>
      </c>
      <c r="AA6" s="146" t="str">
        <f t="shared" si="0"/>
        <v>火</v>
      </c>
      <c r="AB6" s="146" t="str">
        <f t="shared" si="0"/>
        <v>水</v>
      </c>
      <c r="AC6" s="146" t="str">
        <f t="shared" si="0"/>
        <v>木</v>
      </c>
      <c r="AD6" s="146" t="str">
        <f t="shared" si="0"/>
        <v>金</v>
      </c>
      <c r="AE6" s="146" t="str">
        <f t="shared" si="0"/>
        <v>土</v>
      </c>
      <c r="AF6" s="146" t="str">
        <f t="shared" si="0"/>
        <v>日</v>
      </c>
      <c r="AG6" s="146" t="str">
        <f t="shared" si="0"/>
        <v>月</v>
      </c>
      <c r="AH6" s="146" t="str">
        <f t="shared" si="0"/>
        <v>火</v>
      </c>
      <c r="AI6" s="146" t="str">
        <f t="shared" si="0"/>
        <v>水</v>
      </c>
      <c r="AJ6" s="146" t="str">
        <f t="shared" si="0"/>
        <v>木</v>
      </c>
      <c r="AK6" s="146" t="str">
        <f t="shared" si="0"/>
        <v>金</v>
      </c>
      <c r="AL6" s="146" t="str">
        <f t="shared" si="0"/>
        <v>土</v>
      </c>
      <c r="AM6" s="146" t="str">
        <f t="shared" si="0"/>
        <v>日</v>
      </c>
      <c r="AN6" s="390" t="s">
        <v>2</v>
      </c>
      <c r="AO6" s="392" t="s">
        <v>11</v>
      </c>
      <c r="AP6" s="393"/>
      <c r="AQ6" s="372" t="s">
        <v>164</v>
      </c>
      <c r="AR6" s="372" t="s">
        <v>163</v>
      </c>
      <c r="AS6" s="374" t="s">
        <v>4</v>
      </c>
    </row>
    <row r="7" spans="1:47" s="3" customFormat="1" ht="24.75" customHeight="1">
      <c r="A7" s="385"/>
      <c r="B7" s="371"/>
      <c r="C7" s="371"/>
      <c r="D7" s="371"/>
      <c r="E7" s="371"/>
      <c r="F7" s="387"/>
      <c r="G7" s="382"/>
      <c r="H7" s="389"/>
      <c r="I7" s="23">
        <v>1</v>
      </c>
      <c r="J7" s="146">
        <v>2</v>
      </c>
      <c r="K7" s="146">
        <v>3</v>
      </c>
      <c r="L7" s="146">
        <v>4</v>
      </c>
      <c r="M7" s="146">
        <v>5</v>
      </c>
      <c r="N7" s="146">
        <v>6</v>
      </c>
      <c r="O7" s="146">
        <v>7</v>
      </c>
      <c r="P7" s="146">
        <v>8</v>
      </c>
      <c r="Q7" s="146">
        <v>9</v>
      </c>
      <c r="R7" s="146">
        <v>10</v>
      </c>
      <c r="S7" s="146">
        <v>11</v>
      </c>
      <c r="T7" s="146">
        <v>12</v>
      </c>
      <c r="U7" s="146">
        <v>13</v>
      </c>
      <c r="V7" s="146">
        <v>14</v>
      </c>
      <c r="W7" s="146">
        <v>15</v>
      </c>
      <c r="X7" s="146">
        <v>16</v>
      </c>
      <c r="Y7" s="146">
        <v>17</v>
      </c>
      <c r="Z7" s="146">
        <v>18</v>
      </c>
      <c r="AA7" s="146">
        <v>19</v>
      </c>
      <c r="AB7" s="146">
        <v>20</v>
      </c>
      <c r="AC7" s="146">
        <v>21</v>
      </c>
      <c r="AD7" s="146">
        <v>22</v>
      </c>
      <c r="AE7" s="146">
        <v>23</v>
      </c>
      <c r="AF7" s="146">
        <v>24</v>
      </c>
      <c r="AG7" s="146">
        <v>25</v>
      </c>
      <c r="AH7" s="146">
        <v>26</v>
      </c>
      <c r="AI7" s="146">
        <v>27</v>
      </c>
      <c r="AJ7" s="146">
        <v>28</v>
      </c>
      <c r="AK7" s="146">
        <v>29</v>
      </c>
      <c r="AL7" s="19">
        <v>30</v>
      </c>
      <c r="AM7" s="10">
        <v>31</v>
      </c>
      <c r="AN7" s="391"/>
      <c r="AO7" s="18" t="s">
        <v>12</v>
      </c>
      <c r="AP7" s="18" t="s">
        <v>13</v>
      </c>
      <c r="AQ7" s="373"/>
      <c r="AR7" s="373"/>
      <c r="AS7" s="375"/>
    </row>
    <row r="8" spans="1:47" s="3" customFormat="1" ht="33.75" customHeight="1">
      <c r="A8" s="172">
        <v>1</v>
      </c>
      <c r="B8" s="173"/>
      <c r="C8" s="174"/>
      <c r="D8" s="174"/>
      <c r="E8" s="174"/>
      <c r="F8" s="174"/>
      <c r="G8" s="212"/>
      <c r="H8" s="213"/>
      <c r="I8" s="217"/>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8"/>
      <c r="AL8" s="218"/>
      <c r="AM8" s="219"/>
      <c r="AN8" s="175">
        <f>COUNTIF(I8:AM8,"〇")</f>
        <v>0</v>
      </c>
      <c r="AO8" s="189"/>
      <c r="AP8" s="189"/>
      <c r="AQ8" s="218"/>
      <c r="AR8" s="218"/>
      <c r="AS8" s="253"/>
    </row>
    <row r="9" spans="1:47" s="3" customFormat="1" ht="33.75" customHeight="1">
      <c r="A9" s="24">
        <v>2</v>
      </c>
      <c r="B9" s="164"/>
      <c r="C9" s="164"/>
      <c r="D9" s="164"/>
      <c r="E9" s="164"/>
      <c r="F9" s="164"/>
      <c r="G9" s="169"/>
      <c r="H9" s="214"/>
      <c r="I9" s="221"/>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222"/>
      <c r="AL9" s="222"/>
      <c r="AM9" s="223"/>
      <c r="AN9" s="165">
        <f t="shared" ref="AN9:AN67" si="1">COUNTIF(I9:AM9,"〇")</f>
        <v>0</v>
      </c>
      <c r="AO9" s="190"/>
      <c r="AP9" s="190"/>
      <c r="AQ9" s="222"/>
      <c r="AR9" s="222"/>
      <c r="AS9" s="254"/>
    </row>
    <row r="10" spans="1:47" s="3" customFormat="1" ht="33.75" customHeight="1">
      <c r="A10" s="24">
        <v>3</v>
      </c>
      <c r="B10" s="164"/>
      <c r="C10" s="164"/>
      <c r="D10" s="164"/>
      <c r="E10" s="164"/>
      <c r="F10" s="164"/>
      <c r="G10" s="169"/>
      <c r="H10" s="214"/>
      <c r="I10" s="221"/>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222"/>
      <c r="AL10" s="222"/>
      <c r="AM10" s="223"/>
      <c r="AN10" s="165">
        <f t="shared" si="1"/>
        <v>0</v>
      </c>
      <c r="AO10" s="190"/>
      <c r="AP10" s="190"/>
      <c r="AQ10" s="222"/>
      <c r="AR10" s="222"/>
      <c r="AS10" s="254"/>
    </row>
    <row r="11" spans="1:47" ht="33.75" customHeight="1">
      <c r="A11" s="24">
        <v>4</v>
      </c>
      <c r="B11" s="164"/>
      <c r="C11" s="164"/>
      <c r="D11" s="164"/>
      <c r="E11" s="164"/>
      <c r="F11" s="164"/>
      <c r="G11" s="169"/>
      <c r="H11" s="214"/>
      <c r="I11" s="221"/>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222"/>
      <c r="AL11" s="222"/>
      <c r="AM11" s="223"/>
      <c r="AN11" s="165">
        <f t="shared" si="1"/>
        <v>0</v>
      </c>
      <c r="AO11" s="190"/>
      <c r="AP11" s="190"/>
      <c r="AQ11" s="222"/>
      <c r="AR11" s="222"/>
      <c r="AS11" s="254"/>
    </row>
    <row r="12" spans="1:47" ht="33.75" customHeight="1">
      <c r="A12" s="24">
        <v>5</v>
      </c>
      <c r="B12" s="164"/>
      <c r="C12" s="164"/>
      <c r="D12" s="164"/>
      <c r="E12" s="164"/>
      <c r="F12" s="164"/>
      <c r="G12" s="169"/>
      <c r="H12" s="214"/>
      <c r="I12" s="221"/>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222"/>
      <c r="AL12" s="222"/>
      <c r="AM12" s="223"/>
      <c r="AN12" s="165">
        <f t="shared" si="1"/>
        <v>0</v>
      </c>
      <c r="AO12" s="190"/>
      <c r="AP12" s="190"/>
      <c r="AQ12" s="222"/>
      <c r="AR12" s="222"/>
      <c r="AS12" s="254"/>
    </row>
    <row r="13" spans="1:47" ht="33.75" customHeight="1">
      <c r="A13" s="24">
        <v>6</v>
      </c>
      <c r="B13" s="164"/>
      <c r="C13" s="164"/>
      <c r="D13" s="164"/>
      <c r="E13" s="164"/>
      <c r="F13" s="164"/>
      <c r="G13" s="169"/>
      <c r="H13" s="214"/>
      <c r="I13" s="221"/>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222"/>
      <c r="AL13" s="222"/>
      <c r="AM13" s="223"/>
      <c r="AN13" s="165">
        <f t="shared" si="1"/>
        <v>0</v>
      </c>
      <c r="AO13" s="190"/>
      <c r="AP13" s="190"/>
      <c r="AQ13" s="222"/>
      <c r="AR13" s="222"/>
      <c r="AS13" s="254"/>
    </row>
    <row r="14" spans="1:47" ht="33.75" customHeight="1">
      <c r="A14" s="24">
        <v>7</v>
      </c>
      <c r="B14" s="164"/>
      <c r="C14" s="164"/>
      <c r="D14" s="164"/>
      <c r="E14" s="164"/>
      <c r="F14" s="164"/>
      <c r="G14" s="169"/>
      <c r="H14" s="214"/>
      <c r="I14" s="221"/>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222"/>
      <c r="AL14" s="222"/>
      <c r="AM14" s="223"/>
      <c r="AN14" s="165">
        <f>COUNTIF(I14:AM14,"〇")</f>
        <v>0</v>
      </c>
      <c r="AO14" s="190"/>
      <c r="AP14" s="190"/>
      <c r="AQ14" s="222"/>
      <c r="AR14" s="222"/>
      <c r="AS14" s="254"/>
    </row>
    <row r="15" spans="1:47" ht="33.75" customHeight="1">
      <c r="A15" s="24">
        <v>8</v>
      </c>
      <c r="B15" s="164"/>
      <c r="C15" s="164"/>
      <c r="D15" s="164"/>
      <c r="E15" s="164"/>
      <c r="F15" s="164"/>
      <c r="G15" s="169"/>
      <c r="H15" s="214"/>
      <c r="I15" s="221"/>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222"/>
      <c r="AL15" s="222"/>
      <c r="AM15" s="223"/>
      <c r="AN15" s="165">
        <f t="shared" si="1"/>
        <v>0</v>
      </c>
      <c r="AO15" s="190"/>
      <c r="AP15" s="190"/>
      <c r="AQ15" s="222"/>
      <c r="AR15" s="222"/>
      <c r="AS15" s="254"/>
    </row>
    <row r="16" spans="1:47" ht="33.75" customHeight="1">
      <c r="A16" s="24">
        <v>9</v>
      </c>
      <c r="B16" s="164"/>
      <c r="C16" s="164"/>
      <c r="D16" s="164"/>
      <c r="E16" s="164"/>
      <c r="F16" s="164"/>
      <c r="G16" s="169"/>
      <c r="H16" s="214"/>
      <c r="I16" s="221"/>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222"/>
      <c r="AL16" s="222"/>
      <c r="AM16" s="223"/>
      <c r="AN16" s="165">
        <f t="shared" si="1"/>
        <v>0</v>
      </c>
      <c r="AO16" s="190"/>
      <c r="AP16" s="190"/>
      <c r="AQ16" s="222"/>
      <c r="AR16" s="222"/>
      <c r="AS16" s="254"/>
    </row>
    <row r="17" spans="1:45" ht="33.75" customHeight="1">
      <c r="A17" s="24">
        <v>10</v>
      </c>
      <c r="B17" s="164"/>
      <c r="C17" s="164"/>
      <c r="D17" s="164"/>
      <c r="E17" s="164"/>
      <c r="F17" s="164"/>
      <c r="G17" s="169"/>
      <c r="H17" s="214"/>
      <c r="I17" s="221"/>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222"/>
      <c r="AL17" s="222"/>
      <c r="AM17" s="223"/>
      <c r="AN17" s="165">
        <f t="shared" si="1"/>
        <v>0</v>
      </c>
      <c r="AO17" s="190"/>
      <c r="AP17" s="190"/>
      <c r="AQ17" s="222"/>
      <c r="AR17" s="222"/>
      <c r="AS17" s="254"/>
    </row>
    <row r="18" spans="1:45" ht="30" customHeight="1">
      <c r="A18" s="24">
        <v>11</v>
      </c>
      <c r="B18" s="164"/>
      <c r="C18" s="164"/>
      <c r="D18" s="164"/>
      <c r="E18" s="164"/>
      <c r="F18" s="164"/>
      <c r="G18" s="169"/>
      <c r="H18" s="214"/>
      <c r="I18" s="221"/>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222"/>
      <c r="AL18" s="222"/>
      <c r="AM18" s="223"/>
      <c r="AN18" s="165">
        <f t="shared" si="1"/>
        <v>0</v>
      </c>
      <c r="AO18" s="190"/>
      <c r="AP18" s="190"/>
      <c r="AQ18" s="222"/>
      <c r="AR18" s="222"/>
      <c r="AS18" s="254"/>
    </row>
    <row r="19" spans="1:45" ht="30" customHeight="1">
      <c r="A19" s="24">
        <v>12</v>
      </c>
      <c r="B19" s="164"/>
      <c r="C19" s="164"/>
      <c r="D19" s="164"/>
      <c r="E19" s="164"/>
      <c r="F19" s="164"/>
      <c r="G19" s="169"/>
      <c r="H19" s="214"/>
      <c r="I19" s="221"/>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222"/>
      <c r="AL19" s="222"/>
      <c r="AM19" s="223"/>
      <c r="AN19" s="165">
        <f t="shared" si="1"/>
        <v>0</v>
      </c>
      <c r="AO19" s="190"/>
      <c r="AP19" s="190"/>
      <c r="AQ19" s="222"/>
      <c r="AR19" s="222"/>
      <c r="AS19" s="254"/>
    </row>
    <row r="20" spans="1:45" ht="33.75" customHeight="1">
      <c r="A20" s="24">
        <v>13</v>
      </c>
      <c r="B20" s="164"/>
      <c r="C20" s="164"/>
      <c r="D20" s="164"/>
      <c r="E20" s="164"/>
      <c r="F20" s="164"/>
      <c r="G20" s="169"/>
      <c r="H20" s="214"/>
      <c r="I20" s="221"/>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222"/>
      <c r="AL20" s="222"/>
      <c r="AM20" s="223"/>
      <c r="AN20" s="165">
        <f t="shared" si="1"/>
        <v>0</v>
      </c>
      <c r="AO20" s="190"/>
      <c r="AP20" s="190"/>
      <c r="AQ20" s="222"/>
      <c r="AR20" s="222"/>
      <c r="AS20" s="254"/>
    </row>
    <row r="21" spans="1:45" ht="33.75" customHeight="1">
      <c r="A21" s="24">
        <v>14</v>
      </c>
      <c r="B21" s="164"/>
      <c r="C21" s="164"/>
      <c r="D21" s="164"/>
      <c r="E21" s="164"/>
      <c r="F21" s="164"/>
      <c r="G21" s="169"/>
      <c r="H21" s="214"/>
      <c r="I21" s="221"/>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222"/>
      <c r="AL21" s="222"/>
      <c r="AM21" s="223"/>
      <c r="AN21" s="165">
        <f t="shared" si="1"/>
        <v>0</v>
      </c>
      <c r="AO21" s="190"/>
      <c r="AP21" s="190"/>
      <c r="AQ21" s="222"/>
      <c r="AR21" s="222"/>
      <c r="AS21" s="254"/>
    </row>
    <row r="22" spans="1:45" ht="33.75" customHeight="1">
      <c r="A22" s="24">
        <v>15</v>
      </c>
      <c r="B22" s="164"/>
      <c r="C22" s="164"/>
      <c r="D22" s="164"/>
      <c r="E22" s="164"/>
      <c r="F22" s="164"/>
      <c r="G22" s="169"/>
      <c r="H22" s="214"/>
      <c r="I22" s="221"/>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222"/>
      <c r="AL22" s="222"/>
      <c r="AM22" s="223"/>
      <c r="AN22" s="165">
        <f t="shared" si="1"/>
        <v>0</v>
      </c>
      <c r="AO22" s="190"/>
      <c r="AP22" s="190"/>
      <c r="AQ22" s="222"/>
      <c r="AR22" s="222"/>
      <c r="AS22" s="254"/>
    </row>
    <row r="23" spans="1:45" ht="33.75" customHeight="1">
      <c r="A23" s="24">
        <v>16</v>
      </c>
      <c r="B23" s="164"/>
      <c r="C23" s="164"/>
      <c r="D23" s="164"/>
      <c r="E23" s="164"/>
      <c r="F23" s="164"/>
      <c r="G23" s="169"/>
      <c r="H23" s="214"/>
      <c r="I23" s="221"/>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222"/>
      <c r="AL23" s="222"/>
      <c r="AM23" s="223"/>
      <c r="AN23" s="165">
        <f t="shared" si="1"/>
        <v>0</v>
      </c>
      <c r="AO23" s="190"/>
      <c r="AP23" s="190"/>
      <c r="AQ23" s="222"/>
      <c r="AR23" s="222"/>
      <c r="AS23" s="254"/>
    </row>
    <row r="24" spans="1:45" ht="33.75" customHeight="1">
      <c r="A24" s="24">
        <v>17</v>
      </c>
      <c r="B24" s="164"/>
      <c r="C24" s="164"/>
      <c r="D24" s="164"/>
      <c r="E24" s="164"/>
      <c r="F24" s="164"/>
      <c r="G24" s="169"/>
      <c r="H24" s="214"/>
      <c r="I24" s="221"/>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222"/>
      <c r="AL24" s="222"/>
      <c r="AM24" s="223"/>
      <c r="AN24" s="165">
        <f t="shared" si="1"/>
        <v>0</v>
      </c>
      <c r="AO24" s="190"/>
      <c r="AP24" s="190"/>
      <c r="AQ24" s="222"/>
      <c r="AR24" s="222"/>
      <c r="AS24" s="254"/>
    </row>
    <row r="25" spans="1:45" ht="33.75" customHeight="1">
      <c r="A25" s="24">
        <v>18</v>
      </c>
      <c r="B25" s="168"/>
      <c r="C25" s="168"/>
      <c r="D25" s="164"/>
      <c r="E25" s="164"/>
      <c r="F25" s="164"/>
      <c r="G25" s="169"/>
      <c r="H25" s="214"/>
      <c r="I25" s="221"/>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222"/>
      <c r="AL25" s="222"/>
      <c r="AM25" s="223"/>
      <c r="AN25" s="165">
        <f t="shared" si="1"/>
        <v>0</v>
      </c>
      <c r="AO25" s="190"/>
      <c r="AP25" s="190"/>
      <c r="AQ25" s="222"/>
      <c r="AR25" s="222"/>
      <c r="AS25" s="254"/>
    </row>
    <row r="26" spans="1:45" ht="33.75" customHeight="1">
      <c r="A26" s="24">
        <v>19</v>
      </c>
      <c r="B26" s="164"/>
      <c r="C26" s="168"/>
      <c r="D26" s="164"/>
      <c r="E26" s="164"/>
      <c r="F26" s="164"/>
      <c r="G26" s="169"/>
      <c r="H26" s="214"/>
      <c r="I26" s="221"/>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222"/>
      <c r="AL26" s="222"/>
      <c r="AM26" s="223"/>
      <c r="AN26" s="165">
        <f t="shared" si="1"/>
        <v>0</v>
      </c>
      <c r="AO26" s="190"/>
      <c r="AP26" s="190"/>
      <c r="AQ26" s="222"/>
      <c r="AR26" s="222"/>
      <c r="AS26" s="254"/>
    </row>
    <row r="27" spans="1:45" ht="33.75" customHeight="1">
      <c r="A27" s="24">
        <v>20</v>
      </c>
      <c r="B27" s="164"/>
      <c r="C27" s="164"/>
      <c r="D27" s="164"/>
      <c r="E27" s="164"/>
      <c r="F27" s="164"/>
      <c r="G27" s="169"/>
      <c r="H27" s="214"/>
      <c r="I27" s="221"/>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222"/>
      <c r="AL27" s="222"/>
      <c r="AM27" s="223"/>
      <c r="AN27" s="165">
        <f t="shared" si="1"/>
        <v>0</v>
      </c>
      <c r="AO27" s="190"/>
      <c r="AP27" s="190"/>
      <c r="AQ27" s="222"/>
      <c r="AR27" s="222"/>
      <c r="AS27" s="254"/>
    </row>
    <row r="28" spans="1:45" ht="30" customHeight="1">
      <c r="A28" s="24">
        <v>21</v>
      </c>
      <c r="B28" s="164"/>
      <c r="C28" s="164"/>
      <c r="D28" s="164"/>
      <c r="E28" s="164"/>
      <c r="F28" s="164"/>
      <c r="G28" s="169"/>
      <c r="H28" s="214"/>
      <c r="I28" s="221"/>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222"/>
      <c r="AL28" s="222"/>
      <c r="AM28" s="223"/>
      <c r="AN28" s="165">
        <f t="shared" si="1"/>
        <v>0</v>
      </c>
      <c r="AO28" s="190"/>
      <c r="AP28" s="190"/>
      <c r="AQ28" s="222"/>
      <c r="AR28" s="222"/>
      <c r="AS28" s="254"/>
    </row>
    <row r="29" spans="1:45" ht="30" customHeight="1">
      <c r="A29" s="24">
        <v>22</v>
      </c>
      <c r="B29" s="164"/>
      <c r="C29" s="164"/>
      <c r="D29" s="164"/>
      <c r="E29" s="164"/>
      <c r="F29" s="164"/>
      <c r="G29" s="169"/>
      <c r="H29" s="214"/>
      <c r="I29" s="221"/>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222"/>
      <c r="AL29" s="222"/>
      <c r="AM29" s="223"/>
      <c r="AN29" s="165">
        <f t="shared" si="1"/>
        <v>0</v>
      </c>
      <c r="AO29" s="190"/>
      <c r="AP29" s="190"/>
      <c r="AQ29" s="222"/>
      <c r="AR29" s="222"/>
      <c r="AS29" s="254"/>
    </row>
    <row r="30" spans="1:45" ht="30" customHeight="1">
      <c r="A30" s="24">
        <v>23</v>
      </c>
      <c r="B30" s="164"/>
      <c r="C30" s="164"/>
      <c r="D30" s="169"/>
      <c r="E30" s="169"/>
      <c r="F30" s="169"/>
      <c r="G30" s="169"/>
      <c r="H30" s="214"/>
      <c r="I30" s="221"/>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222"/>
      <c r="AL30" s="222"/>
      <c r="AM30" s="223"/>
      <c r="AN30" s="165">
        <f t="shared" si="1"/>
        <v>0</v>
      </c>
      <c r="AO30" s="190"/>
      <c r="AP30" s="190"/>
      <c r="AQ30" s="222"/>
      <c r="AR30" s="222"/>
      <c r="AS30" s="254"/>
    </row>
    <row r="31" spans="1:45" ht="30" customHeight="1">
      <c r="A31" s="24">
        <v>24</v>
      </c>
      <c r="B31" s="164"/>
      <c r="C31" s="164"/>
      <c r="D31" s="169"/>
      <c r="E31" s="169"/>
      <c r="F31" s="169"/>
      <c r="G31" s="169"/>
      <c r="H31" s="214"/>
      <c r="I31" s="221"/>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222"/>
      <c r="AL31" s="222"/>
      <c r="AM31" s="223"/>
      <c r="AN31" s="165">
        <f t="shared" si="1"/>
        <v>0</v>
      </c>
      <c r="AO31" s="190"/>
      <c r="AP31" s="190"/>
      <c r="AQ31" s="222"/>
      <c r="AR31" s="222"/>
      <c r="AS31" s="254"/>
    </row>
    <row r="32" spans="1:45" ht="30" customHeight="1">
      <c r="A32" s="24">
        <v>25</v>
      </c>
      <c r="B32" s="164"/>
      <c r="C32" s="164"/>
      <c r="D32" s="169"/>
      <c r="E32" s="169"/>
      <c r="F32" s="169"/>
      <c r="G32" s="169"/>
      <c r="H32" s="214"/>
      <c r="I32" s="221"/>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222"/>
      <c r="AL32" s="222"/>
      <c r="AM32" s="223"/>
      <c r="AN32" s="165">
        <f t="shared" si="1"/>
        <v>0</v>
      </c>
      <c r="AO32" s="190"/>
      <c r="AP32" s="190"/>
      <c r="AQ32" s="222"/>
      <c r="AR32" s="222"/>
      <c r="AS32" s="254"/>
    </row>
    <row r="33" spans="1:45" ht="30" customHeight="1">
      <c r="A33" s="24">
        <v>26</v>
      </c>
      <c r="B33" s="164"/>
      <c r="C33" s="164"/>
      <c r="D33" s="169"/>
      <c r="E33" s="169"/>
      <c r="F33" s="169"/>
      <c r="G33" s="169"/>
      <c r="H33" s="214"/>
      <c r="I33" s="221"/>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222"/>
      <c r="AL33" s="222"/>
      <c r="AM33" s="223"/>
      <c r="AN33" s="165">
        <f t="shared" si="1"/>
        <v>0</v>
      </c>
      <c r="AO33" s="190"/>
      <c r="AP33" s="190"/>
      <c r="AQ33" s="222"/>
      <c r="AR33" s="222"/>
      <c r="AS33" s="254"/>
    </row>
    <row r="34" spans="1:45" ht="30" customHeight="1">
      <c r="A34" s="24">
        <v>27</v>
      </c>
      <c r="B34" s="164"/>
      <c r="C34" s="164"/>
      <c r="D34" s="169"/>
      <c r="E34" s="169"/>
      <c r="F34" s="169"/>
      <c r="G34" s="169"/>
      <c r="H34" s="214"/>
      <c r="I34" s="221"/>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222"/>
      <c r="AL34" s="222"/>
      <c r="AM34" s="223"/>
      <c r="AN34" s="165">
        <f t="shared" si="1"/>
        <v>0</v>
      </c>
      <c r="AO34" s="190"/>
      <c r="AP34" s="190"/>
      <c r="AQ34" s="222"/>
      <c r="AR34" s="222"/>
      <c r="AS34" s="254"/>
    </row>
    <row r="35" spans="1:45" ht="30" customHeight="1">
      <c r="A35" s="24">
        <v>28</v>
      </c>
      <c r="B35" s="164"/>
      <c r="C35" s="164"/>
      <c r="D35" s="169"/>
      <c r="E35" s="169"/>
      <c r="F35" s="169"/>
      <c r="G35" s="169"/>
      <c r="H35" s="214"/>
      <c r="I35" s="221"/>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222"/>
      <c r="AL35" s="222"/>
      <c r="AM35" s="223"/>
      <c r="AN35" s="165">
        <f t="shared" si="1"/>
        <v>0</v>
      </c>
      <c r="AO35" s="190"/>
      <c r="AP35" s="190"/>
      <c r="AQ35" s="222"/>
      <c r="AR35" s="222"/>
      <c r="AS35" s="254"/>
    </row>
    <row r="36" spans="1:45" ht="30" customHeight="1">
      <c r="A36" s="24">
        <v>29</v>
      </c>
      <c r="B36" s="164"/>
      <c r="C36" s="164"/>
      <c r="D36" s="169"/>
      <c r="E36" s="169"/>
      <c r="F36" s="169"/>
      <c r="G36" s="169"/>
      <c r="H36" s="214"/>
      <c r="I36" s="221"/>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222"/>
      <c r="AL36" s="222"/>
      <c r="AM36" s="223"/>
      <c r="AN36" s="165">
        <f t="shared" si="1"/>
        <v>0</v>
      </c>
      <c r="AO36" s="190"/>
      <c r="AP36" s="190"/>
      <c r="AQ36" s="222"/>
      <c r="AR36" s="222"/>
      <c r="AS36" s="254"/>
    </row>
    <row r="37" spans="1:45" ht="30" customHeight="1">
      <c r="A37" s="24">
        <v>30</v>
      </c>
      <c r="B37" s="164"/>
      <c r="C37" s="164"/>
      <c r="D37" s="169"/>
      <c r="E37" s="169"/>
      <c r="F37" s="169"/>
      <c r="G37" s="169"/>
      <c r="H37" s="214"/>
      <c r="I37" s="221"/>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222"/>
      <c r="AL37" s="222"/>
      <c r="AM37" s="223"/>
      <c r="AN37" s="165">
        <f t="shared" si="1"/>
        <v>0</v>
      </c>
      <c r="AO37" s="190"/>
      <c r="AP37" s="190"/>
      <c r="AQ37" s="222"/>
      <c r="AR37" s="222"/>
      <c r="AS37" s="254"/>
    </row>
    <row r="38" spans="1:45" ht="30" customHeight="1">
      <c r="A38" s="24">
        <v>31</v>
      </c>
      <c r="B38" s="164"/>
      <c r="C38" s="164"/>
      <c r="D38" s="169"/>
      <c r="E38" s="169"/>
      <c r="F38" s="169"/>
      <c r="G38" s="169"/>
      <c r="H38" s="214"/>
      <c r="I38" s="221"/>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222"/>
      <c r="AL38" s="222"/>
      <c r="AM38" s="223"/>
      <c r="AN38" s="165">
        <f t="shared" si="1"/>
        <v>0</v>
      </c>
      <c r="AO38" s="190"/>
      <c r="AP38" s="190"/>
      <c r="AQ38" s="222"/>
      <c r="AR38" s="222"/>
      <c r="AS38" s="254"/>
    </row>
    <row r="39" spans="1:45" ht="30" customHeight="1">
      <c r="A39" s="24">
        <v>32</v>
      </c>
      <c r="B39" s="164"/>
      <c r="C39" s="164"/>
      <c r="D39" s="169"/>
      <c r="E39" s="169"/>
      <c r="F39" s="169"/>
      <c r="G39" s="169"/>
      <c r="H39" s="214"/>
      <c r="I39" s="221"/>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222"/>
      <c r="AL39" s="222"/>
      <c r="AM39" s="223"/>
      <c r="AN39" s="165">
        <f t="shared" si="1"/>
        <v>0</v>
      </c>
      <c r="AO39" s="190"/>
      <c r="AP39" s="190"/>
      <c r="AQ39" s="222"/>
      <c r="AR39" s="222"/>
      <c r="AS39" s="254"/>
    </row>
    <row r="40" spans="1:45" ht="30" customHeight="1">
      <c r="A40" s="24">
        <v>33</v>
      </c>
      <c r="B40" s="164"/>
      <c r="C40" s="164"/>
      <c r="D40" s="169"/>
      <c r="E40" s="169"/>
      <c r="F40" s="169"/>
      <c r="G40" s="169"/>
      <c r="H40" s="214"/>
      <c r="I40" s="221"/>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222"/>
      <c r="AL40" s="222"/>
      <c r="AM40" s="223"/>
      <c r="AN40" s="165">
        <f t="shared" si="1"/>
        <v>0</v>
      </c>
      <c r="AO40" s="190"/>
      <c r="AP40" s="190"/>
      <c r="AQ40" s="222"/>
      <c r="AR40" s="222"/>
      <c r="AS40" s="254"/>
    </row>
    <row r="41" spans="1:45" ht="30" customHeight="1">
      <c r="A41" s="24">
        <v>34</v>
      </c>
      <c r="B41" s="164"/>
      <c r="C41" s="164"/>
      <c r="D41" s="169"/>
      <c r="E41" s="169"/>
      <c r="F41" s="169"/>
      <c r="G41" s="169"/>
      <c r="H41" s="214"/>
      <c r="I41" s="221"/>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222"/>
      <c r="AL41" s="222"/>
      <c r="AM41" s="223"/>
      <c r="AN41" s="165">
        <f t="shared" si="1"/>
        <v>0</v>
      </c>
      <c r="AO41" s="190"/>
      <c r="AP41" s="190"/>
      <c r="AQ41" s="222"/>
      <c r="AR41" s="222"/>
      <c r="AS41" s="254"/>
    </row>
    <row r="42" spans="1:45" ht="30" customHeight="1">
      <c r="A42" s="24">
        <v>35</v>
      </c>
      <c r="B42" s="164"/>
      <c r="C42" s="164"/>
      <c r="D42" s="169"/>
      <c r="E42" s="169"/>
      <c r="F42" s="169"/>
      <c r="G42" s="169"/>
      <c r="H42" s="214"/>
      <c r="I42" s="221"/>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222"/>
      <c r="AL42" s="222"/>
      <c r="AM42" s="223"/>
      <c r="AN42" s="165">
        <f t="shared" si="1"/>
        <v>0</v>
      </c>
      <c r="AO42" s="190"/>
      <c r="AP42" s="190"/>
      <c r="AQ42" s="222"/>
      <c r="AR42" s="222"/>
      <c r="AS42" s="254"/>
    </row>
    <row r="43" spans="1:45" ht="30" customHeight="1">
      <c r="A43" s="24">
        <v>36</v>
      </c>
      <c r="B43" s="164"/>
      <c r="C43" s="164"/>
      <c r="D43" s="169"/>
      <c r="E43" s="169"/>
      <c r="F43" s="169"/>
      <c r="G43" s="169"/>
      <c r="H43" s="214"/>
      <c r="I43" s="221"/>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222"/>
      <c r="AL43" s="222"/>
      <c r="AM43" s="223"/>
      <c r="AN43" s="165">
        <f t="shared" si="1"/>
        <v>0</v>
      </c>
      <c r="AO43" s="190"/>
      <c r="AP43" s="190"/>
      <c r="AQ43" s="222"/>
      <c r="AR43" s="222"/>
      <c r="AS43" s="254"/>
    </row>
    <row r="44" spans="1:45" ht="30" customHeight="1">
      <c r="A44" s="24">
        <v>37</v>
      </c>
      <c r="B44" s="164"/>
      <c r="C44" s="164"/>
      <c r="D44" s="169"/>
      <c r="E44" s="169"/>
      <c r="F44" s="169"/>
      <c r="G44" s="169"/>
      <c r="H44" s="214"/>
      <c r="I44" s="221"/>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222"/>
      <c r="AL44" s="222"/>
      <c r="AM44" s="223"/>
      <c r="AN44" s="165">
        <f t="shared" si="1"/>
        <v>0</v>
      </c>
      <c r="AO44" s="190"/>
      <c r="AP44" s="190"/>
      <c r="AQ44" s="222"/>
      <c r="AR44" s="222"/>
      <c r="AS44" s="254"/>
    </row>
    <row r="45" spans="1:45" ht="30" customHeight="1">
      <c r="A45" s="24">
        <v>38</v>
      </c>
      <c r="B45" s="164"/>
      <c r="C45" s="164"/>
      <c r="D45" s="169"/>
      <c r="E45" s="169"/>
      <c r="F45" s="169"/>
      <c r="G45" s="169"/>
      <c r="H45" s="214"/>
      <c r="I45" s="221"/>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222"/>
      <c r="AL45" s="222"/>
      <c r="AM45" s="223"/>
      <c r="AN45" s="165">
        <f t="shared" si="1"/>
        <v>0</v>
      </c>
      <c r="AO45" s="190"/>
      <c r="AP45" s="190"/>
      <c r="AQ45" s="222"/>
      <c r="AR45" s="222"/>
      <c r="AS45" s="254"/>
    </row>
    <row r="46" spans="1:45" ht="30" customHeight="1">
      <c r="A46" s="24">
        <v>39</v>
      </c>
      <c r="B46" s="164"/>
      <c r="C46" s="164"/>
      <c r="D46" s="164"/>
      <c r="E46" s="164"/>
      <c r="F46" s="164"/>
      <c r="G46" s="169"/>
      <c r="H46" s="214"/>
      <c r="I46" s="221"/>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222"/>
      <c r="AL46" s="222"/>
      <c r="AM46" s="223"/>
      <c r="AN46" s="165">
        <f t="shared" si="1"/>
        <v>0</v>
      </c>
      <c r="AO46" s="190"/>
      <c r="AP46" s="190"/>
      <c r="AQ46" s="222"/>
      <c r="AR46" s="222"/>
      <c r="AS46" s="254"/>
    </row>
    <row r="47" spans="1:45" ht="30" customHeight="1">
      <c r="A47" s="24">
        <v>40</v>
      </c>
      <c r="B47" s="164"/>
      <c r="C47" s="164"/>
      <c r="D47" s="164"/>
      <c r="E47" s="164"/>
      <c r="F47" s="164"/>
      <c r="G47" s="169"/>
      <c r="H47" s="214"/>
      <c r="I47" s="221"/>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222"/>
      <c r="AL47" s="222"/>
      <c r="AM47" s="223"/>
      <c r="AN47" s="165">
        <f t="shared" si="1"/>
        <v>0</v>
      </c>
      <c r="AO47" s="190"/>
      <c r="AP47" s="190"/>
      <c r="AQ47" s="222"/>
      <c r="AR47" s="222"/>
      <c r="AS47" s="254"/>
    </row>
    <row r="48" spans="1:45" ht="30" customHeight="1">
      <c r="A48" s="24">
        <v>41</v>
      </c>
      <c r="B48" s="164"/>
      <c r="C48" s="164"/>
      <c r="D48" s="164"/>
      <c r="E48" s="164"/>
      <c r="F48" s="164"/>
      <c r="G48" s="169"/>
      <c r="H48" s="214"/>
      <c r="I48" s="221"/>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222"/>
      <c r="AL48" s="222"/>
      <c r="AM48" s="223"/>
      <c r="AN48" s="165">
        <f t="shared" si="1"/>
        <v>0</v>
      </c>
      <c r="AO48" s="190"/>
      <c r="AP48" s="190"/>
      <c r="AQ48" s="222"/>
      <c r="AR48" s="222"/>
      <c r="AS48" s="254"/>
    </row>
    <row r="49" spans="1:45" ht="30" customHeight="1">
      <c r="A49" s="24">
        <v>42</v>
      </c>
      <c r="B49" s="164"/>
      <c r="C49" s="164"/>
      <c r="D49" s="169"/>
      <c r="E49" s="169"/>
      <c r="F49" s="169"/>
      <c r="G49" s="169"/>
      <c r="H49" s="214"/>
      <c r="I49" s="221"/>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222"/>
      <c r="AL49" s="222"/>
      <c r="AM49" s="223"/>
      <c r="AN49" s="165">
        <f t="shared" si="1"/>
        <v>0</v>
      </c>
      <c r="AO49" s="190"/>
      <c r="AP49" s="190"/>
      <c r="AQ49" s="222"/>
      <c r="AR49" s="222"/>
      <c r="AS49" s="254"/>
    </row>
    <row r="50" spans="1:45" ht="30" customHeight="1">
      <c r="A50" s="24">
        <v>43</v>
      </c>
      <c r="B50" s="169"/>
      <c r="C50" s="226"/>
      <c r="D50" s="169"/>
      <c r="E50" s="169"/>
      <c r="F50" s="169"/>
      <c r="G50" s="169"/>
      <c r="H50" s="214"/>
      <c r="I50" s="221"/>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222"/>
      <c r="AL50" s="222"/>
      <c r="AM50" s="223"/>
      <c r="AN50" s="165">
        <f t="shared" si="1"/>
        <v>0</v>
      </c>
      <c r="AO50" s="190"/>
      <c r="AP50" s="190"/>
      <c r="AQ50" s="222"/>
      <c r="AR50" s="222"/>
      <c r="AS50" s="254"/>
    </row>
    <row r="51" spans="1:45" ht="30" customHeight="1">
      <c r="A51" s="24">
        <v>44</v>
      </c>
      <c r="B51" s="169"/>
      <c r="C51" s="226"/>
      <c r="D51" s="169"/>
      <c r="E51" s="169"/>
      <c r="F51" s="169"/>
      <c r="G51" s="169"/>
      <c r="H51" s="214"/>
      <c r="I51" s="221"/>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222"/>
      <c r="AL51" s="222"/>
      <c r="AM51" s="223"/>
      <c r="AN51" s="165">
        <f t="shared" si="1"/>
        <v>0</v>
      </c>
      <c r="AO51" s="190"/>
      <c r="AP51" s="190"/>
      <c r="AQ51" s="222"/>
      <c r="AR51" s="222"/>
      <c r="AS51" s="254"/>
    </row>
    <row r="52" spans="1:45" ht="30" customHeight="1">
      <c r="A52" s="24">
        <v>45</v>
      </c>
      <c r="B52" s="169"/>
      <c r="C52" s="226"/>
      <c r="D52" s="169"/>
      <c r="E52" s="169"/>
      <c r="F52" s="169"/>
      <c r="G52" s="169"/>
      <c r="H52" s="214"/>
      <c r="I52" s="221"/>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222"/>
      <c r="AL52" s="222"/>
      <c r="AM52" s="223"/>
      <c r="AN52" s="165">
        <f t="shared" si="1"/>
        <v>0</v>
      </c>
      <c r="AO52" s="190"/>
      <c r="AP52" s="190"/>
      <c r="AQ52" s="222"/>
      <c r="AR52" s="222"/>
      <c r="AS52" s="254"/>
    </row>
    <row r="53" spans="1:45" ht="30" customHeight="1">
      <c r="A53" s="24">
        <v>46</v>
      </c>
      <c r="B53" s="169"/>
      <c r="C53" s="226"/>
      <c r="D53" s="169"/>
      <c r="E53" s="169"/>
      <c r="F53" s="169"/>
      <c r="G53" s="169"/>
      <c r="H53" s="214"/>
      <c r="I53" s="221"/>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222"/>
      <c r="AL53" s="222"/>
      <c r="AM53" s="223"/>
      <c r="AN53" s="165">
        <f t="shared" si="1"/>
        <v>0</v>
      </c>
      <c r="AO53" s="190"/>
      <c r="AP53" s="190"/>
      <c r="AQ53" s="222"/>
      <c r="AR53" s="222"/>
      <c r="AS53" s="254"/>
    </row>
    <row r="54" spans="1:45" ht="30" customHeight="1">
      <c r="A54" s="24">
        <v>47</v>
      </c>
      <c r="B54" s="169"/>
      <c r="C54" s="226"/>
      <c r="D54" s="169"/>
      <c r="E54" s="169"/>
      <c r="F54" s="169"/>
      <c r="G54" s="169"/>
      <c r="H54" s="214"/>
      <c r="I54" s="221"/>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222"/>
      <c r="AL54" s="222"/>
      <c r="AM54" s="223"/>
      <c r="AN54" s="165">
        <f t="shared" si="1"/>
        <v>0</v>
      </c>
      <c r="AO54" s="190"/>
      <c r="AP54" s="190"/>
      <c r="AQ54" s="222"/>
      <c r="AR54" s="222"/>
      <c r="AS54" s="254"/>
    </row>
    <row r="55" spans="1:45" ht="30" customHeight="1">
      <c r="A55" s="24">
        <v>48</v>
      </c>
      <c r="B55" s="169"/>
      <c r="C55" s="226"/>
      <c r="D55" s="169"/>
      <c r="E55" s="169"/>
      <c r="F55" s="169"/>
      <c r="G55" s="169"/>
      <c r="H55" s="214"/>
      <c r="I55" s="221"/>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222"/>
      <c r="AL55" s="222"/>
      <c r="AM55" s="223"/>
      <c r="AN55" s="165">
        <f t="shared" si="1"/>
        <v>0</v>
      </c>
      <c r="AO55" s="190"/>
      <c r="AP55" s="190"/>
      <c r="AQ55" s="222"/>
      <c r="AR55" s="222"/>
      <c r="AS55" s="254"/>
    </row>
    <row r="56" spans="1:45" ht="30" customHeight="1">
      <c r="A56" s="24">
        <v>49</v>
      </c>
      <c r="B56" s="169"/>
      <c r="C56" s="226"/>
      <c r="D56" s="169"/>
      <c r="E56" s="169"/>
      <c r="F56" s="169"/>
      <c r="G56" s="169"/>
      <c r="H56" s="214"/>
      <c r="I56" s="221"/>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222"/>
      <c r="AL56" s="222"/>
      <c r="AM56" s="223"/>
      <c r="AN56" s="165">
        <f t="shared" si="1"/>
        <v>0</v>
      </c>
      <c r="AO56" s="190"/>
      <c r="AP56" s="190"/>
      <c r="AQ56" s="222"/>
      <c r="AR56" s="222"/>
      <c r="AS56" s="254"/>
    </row>
    <row r="57" spans="1:45" ht="30" customHeight="1">
      <c r="A57" s="24">
        <v>50</v>
      </c>
      <c r="B57" s="169"/>
      <c r="C57" s="226"/>
      <c r="D57" s="169"/>
      <c r="E57" s="169"/>
      <c r="F57" s="169"/>
      <c r="G57" s="169"/>
      <c r="H57" s="214"/>
      <c r="I57" s="221"/>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69"/>
      <c r="AK57" s="222"/>
      <c r="AL57" s="222"/>
      <c r="AM57" s="223"/>
      <c r="AN57" s="165">
        <f t="shared" si="1"/>
        <v>0</v>
      </c>
      <c r="AO57" s="190"/>
      <c r="AP57" s="190"/>
      <c r="AQ57" s="222"/>
      <c r="AR57" s="222"/>
      <c r="AS57" s="254"/>
    </row>
    <row r="58" spans="1:45" ht="30" customHeight="1">
      <c r="A58" s="24">
        <v>51</v>
      </c>
      <c r="B58" s="169"/>
      <c r="C58" s="226"/>
      <c r="D58" s="169"/>
      <c r="E58" s="169"/>
      <c r="F58" s="169"/>
      <c r="G58" s="169"/>
      <c r="H58" s="214"/>
      <c r="I58" s="221"/>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222"/>
      <c r="AL58" s="222"/>
      <c r="AM58" s="223"/>
      <c r="AN58" s="165">
        <f t="shared" si="1"/>
        <v>0</v>
      </c>
      <c r="AO58" s="190"/>
      <c r="AP58" s="190"/>
      <c r="AQ58" s="222"/>
      <c r="AR58" s="222"/>
      <c r="AS58" s="254"/>
    </row>
    <row r="59" spans="1:45" ht="30" customHeight="1">
      <c r="A59" s="24">
        <v>52</v>
      </c>
      <c r="B59" s="169"/>
      <c r="C59" s="226"/>
      <c r="D59" s="169"/>
      <c r="E59" s="169"/>
      <c r="F59" s="169"/>
      <c r="G59" s="169"/>
      <c r="H59" s="214"/>
      <c r="I59" s="221"/>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222"/>
      <c r="AL59" s="222"/>
      <c r="AM59" s="223"/>
      <c r="AN59" s="165">
        <f t="shared" si="1"/>
        <v>0</v>
      </c>
      <c r="AO59" s="190"/>
      <c r="AP59" s="190"/>
      <c r="AQ59" s="222"/>
      <c r="AR59" s="222"/>
      <c r="AS59" s="254"/>
    </row>
    <row r="60" spans="1:45" ht="30" customHeight="1">
      <c r="A60" s="24">
        <v>53</v>
      </c>
      <c r="B60" s="169"/>
      <c r="C60" s="226"/>
      <c r="D60" s="169"/>
      <c r="E60" s="169"/>
      <c r="F60" s="169"/>
      <c r="G60" s="169"/>
      <c r="H60" s="214"/>
      <c r="I60" s="221"/>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222"/>
      <c r="AL60" s="222"/>
      <c r="AM60" s="223"/>
      <c r="AN60" s="165">
        <f t="shared" si="1"/>
        <v>0</v>
      </c>
      <c r="AO60" s="190"/>
      <c r="AP60" s="190"/>
      <c r="AQ60" s="222"/>
      <c r="AR60" s="222"/>
      <c r="AS60" s="254"/>
    </row>
    <row r="61" spans="1:45" ht="30" customHeight="1">
      <c r="A61" s="24">
        <v>54</v>
      </c>
      <c r="B61" s="169"/>
      <c r="C61" s="226"/>
      <c r="D61" s="169"/>
      <c r="E61" s="169"/>
      <c r="F61" s="169"/>
      <c r="G61" s="169"/>
      <c r="H61" s="214"/>
      <c r="I61" s="221"/>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222"/>
      <c r="AL61" s="222"/>
      <c r="AM61" s="223"/>
      <c r="AN61" s="165">
        <f t="shared" si="1"/>
        <v>0</v>
      </c>
      <c r="AO61" s="190"/>
      <c r="AP61" s="190"/>
      <c r="AQ61" s="222"/>
      <c r="AR61" s="222"/>
      <c r="AS61" s="254"/>
    </row>
    <row r="62" spans="1:45" ht="30" customHeight="1">
      <c r="A62" s="24">
        <v>55</v>
      </c>
      <c r="B62" s="169"/>
      <c r="C62" s="226"/>
      <c r="D62" s="169"/>
      <c r="E62" s="169"/>
      <c r="F62" s="169"/>
      <c r="G62" s="169"/>
      <c r="H62" s="214"/>
      <c r="I62" s="221"/>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222"/>
      <c r="AL62" s="222"/>
      <c r="AM62" s="223"/>
      <c r="AN62" s="165">
        <f t="shared" si="1"/>
        <v>0</v>
      </c>
      <c r="AO62" s="190"/>
      <c r="AP62" s="190"/>
      <c r="AQ62" s="222"/>
      <c r="AR62" s="222"/>
      <c r="AS62" s="254"/>
    </row>
    <row r="63" spans="1:45" ht="30" customHeight="1">
      <c r="A63" s="24">
        <v>56</v>
      </c>
      <c r="B63" s="169"/>
      <c r="C63" s="226"/>
      <c r="D63" s="169"/>
      <c r="E63" s="169"/>
      <c r="F63" s="169"/>
      <c r="G63" s="169"/>
      <c r="H63" s="214"/>
      <c r="I63" s="221"/>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222"/>
      <c r="AL63" s="222"/>
      <c r="AM63" s="223"/>
      <c r="AN63" s="165">
        <f t="shared" si="1"/>
        <v>0</v>
      </c>
      <c r="AO63" s="190"/>
      <c r="AP63" s="190"/>
      <c r="AQ63" s="222"/>
      <c r="AR63" s="222"/>
      <c r="AS63" s="254"/>
    </row>
    <row r="64" spans="1:45" ht="30" customHeight="1">
      <c r="A64" s="24">
        <v>57</v>
      </c>
      <c r="B64" s="169"/>
      <c r="C64" s="226"/>
      <c r="D64" s="169"/>
      <c r="E64" s="169"/>
      <c r="F64" s="169"/>
      <c r="G64" s="169"/>
      <c r="H64" s="214"/>
      <c r="I64" s="221"/>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222"/>
      <c r="AL64" s="222"/>
      <c r="AM64" s="223"/>
      <c r="AN64" s="165">
        <f t="shared" si="1"/>
        <v>0</v>
      </c>
      <c r="AO64" s="190"/>
      <c r="AP64" s="190"/>
      <c r="AQ64" s="222"/>
      <c r="AR64" s="222"/>
      <c r="AS64" s="254"/>
    </row>
    <row r="65" spans="1:45" ht="30" customHeight="1">
      <c r="A65" s="24">
        <v>58</v>
      </c>
      <c r="B65" s="169"/>
      <c r="C65" s="226"/>
      <c r="D65" s="169"/>
      <c r="E65" s="169"/>
      <c r="F65" s="169"/>
      <c r="G65" s="169"/>
      <c r="H65" s="214"/>
      <c r="I65" s="221"/>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222"/>
      <c r="AL65" s="222"/>
      <c r="AM65" s="223"/>
      <c r="AN65" s="165">
        <f t="shared" si="1"/>
        <v>0</v>
      </c>
      <c r="AO65" s="190"/>
      <c r="AP65" s="190"/>
      <c r="AQ65" s="222"/>
      <c r="AR65" s="222"/>
      <c r="AS65" s="254"/>
    </row>
    <row r="66" spans="1:45" ht="30" customHeight="1">
      <c r="A66" s="24">
        <v>59</v>
      </c>
      <c r="B66" s="169"/>
      <c r="C66" s="226"/>
      <c r="D66" s="169"/>
      <c r="E66" s="169"/>
      <c r="F66" s="169"/>
      <c r="G66" s="169"/>
      <c r="H66" s="214"/>
      <c r="I66" s="221"/>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222"/>
      <c r="AL66" s="222"/>
      <c r="AM66" s="223"/>
      <c r="AN66" s="165">
        <f t="shared" si="1"/>
        <v>0</v>
      </c>
      <c r="AO66" s="190"/>
      <c r="AP66" s="190"/>
      <c r="AQ66" s="222"/>
      <c r="AR66" s="222"/>
      <c r="AS66" s="254"/>
    </row>
    <row r="67" spans="1:45" ht="30" customHeight="1" thickBot="1">
      <c r="A67" s="24">
        <v>60</v>
      </c>
      <c r="B67" s="215"/>
      <c r="C67" s="227"/>
      <c r="D67" s="215"/>
      <c r="E67" s="215"/>
      <c r="F67" s="215"/>
      <c r="G67" s="215"/>
      <c r="H67" s="216"/>
      <c r="I67" s="228"/>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215"/>
      <c r="AI67" s="215"/>
      <c r="AJ67" s="215"/>
      <c r="AK67" s="229"/>
      <c r="AL67" s="229"/>
      <c r="AM67" s="230"/>
      <c r="AN67" s="231">
        <f t="shared" si="1"/>
        <v>0</v>
      </c>
      <c r="AO67" s="233"/>
      <c r="AP67" s="233"/>
      <c r="AQ67" s="229"/>
      <c r="AR67" s="229"/>
      <c r="AS67" s="255"/>
    </row>
    <row r="68" spans="1:45" ht="30" customHeight="1" thickTop="1" thickBot="1">
      <c r="A68" s="376" t="s">
        <v>2</v>
      </c>
      <c r="B68" s="377"/>
      <c r="C68" s="377"/>
      <c r="D68" s="377"/>
      <c r="E68" s="377"/>
      <c r="F68" s="377"/>
      <c r="G68" s="377"/>
      <c r="H68" s="378"/>
      <c r="I68" s="236">
        <f>COUNTIF(I8:I67,"〇")</f>
        <v>0</v>
      </c>
      <c r="J68" s="237">
        <f>COUNTIF(J8:J67,"〇")</f>
        <v>0</v>
      </c>
      <c r="K68" s="237">
        <f>COUNTIF(K8:K67,"〇")</f>
        <v>0</v>
      </c>
      <c r="L68" s="237">
        <f>COUNTIF(L8:L67,"〇")</f>
        <v>0</v>
      </c>
      <c r="M68" s="237">
        <f>COUNTIF(M8:M67,"〇")</f>
        <v>0</v>
      </c>
      <c r="N68" s="237">
        <f t="shared" ref="N68:AM68" si="2">COUNTIF(N8:N67,"〇")</f>
        <v>0</v>
      </c>
      <c r="O68" s="237">
        <f t="shared" si="2"/>
        <v>0</v>
      </c>
      <c r="P68" s="237">
        <f t="shared" si="2"/>
        <v>0</v>
      </c>
      <c r="Q68" s="237">
        <f t="shared" si="2"/>
        <v>0</v>
      </c>
      <c r="R68" s="237">
        <f t="shared" si="2"/>
        <v>0</v>
      </c>
      <c r="S68" s="237">
        <f t="shared" si="2"/>
        <v>0</v>
      </c>
      <c r="T68" s="237">
        <f t="shared" si="2"/>
        <v>0</v>
      </c>
      <c r="U68" s="237">
        <f t="shared" si="2"/>
        <v>0</v>
      </c>
      <c r="V68" s="237">
        <f t="shared" si="2"/>
        <v>0</v>
      </c>
      <c r="W68" s="237">
        <f t="shared" si="2"/>
        <v>0</v>
      </c>
      <c r="X68" s="237">
        <f t="shared" si="2"/>
        <v>0</v>
      </c>
      <c r="Y68" s="237">
        <f t="shared" si="2"/>
        <v>0</v>
      </c>
      <c r="Z68" s="237">
        <f t="shared" si="2"/>
        <v>0</v>
      </c>
      <c r="AA68" s="237">
        <f t="shared" si="2"/>
        <v>0</v>
      </c>
      <c r="AB68" s="237">
        <f t="shared" si="2"/>
        <v>0</v>
      </c>
      <c r="AC68" s="237">
        <f t="shared" si="2"/>
        <v>0</v>
      </c>
      <c r="AD68" s="237">
        <f t="shared" si="2"/>
        <v>0</v>
      </c>
      <c r="AE68" s="237">
        <f t="shared" si="2"/>
        <v>0</v>
      </c>
      <c r="AF68" s="237">
        <f t="shared" si="2"/>
        <v>0</v>
      </c>
      <c r="AG68" s="237">
        <f t="shared" si="2"/>
        <v>0</v>
      </c>
      <c r="AH68" s="237">
        <f t="shared" si="2"/>
        <v>0</v>
      </c>
      <c r="AI68" s="237">
        <f t="shared" si="2"/>
        <v>0</v>
      </c>
      <c r="AJ68" s="237">
        <f t="shared" si="2"/>
        <v>0</v>
      </c>
      <c r="AK68" s="237">
        <f t="shared" si="2"/>
        <v>0</v>
      </c>
      <c r="AL68" s="237">
        <f t="shared" si="2"/>
        <v>0</v>
      </c>
      <c r="AM68" s="237">
        <f t="shared" si="2"/>
        <v>0</v>
      </c>
      <c r="AN68" s="266">
        <f>SUM(AN8:AN67)</f>
        <v>0</v>
      </c>
      <c r="AO68" s="267">
        <f>+COUNTA(AO8:AO67)</f>
        <v>0</v>
      </c>
      <c r="AP68" s="267">
        <f>+COUNTA(AP8:AP67)</f>
        <v>0</v>
      </c>
      <c r="AQ68" s="267">
        <f>COUNTIF(AQ8:AQ67,"〇")</f>
        <v>0</v>
      </c>
      <c r="AR68" s="267">
        <f>COUNTIF(AR8:AR67,"〇")</f>
        <v>0</v>
      </c>
      <c r="AS68" s="268"/>
    </row>
    <row r="69" spans="1:45" ht="30" customHeight="1" thickBot="1">
      <c r="A69" s="241"/>
      <c r="B69" s="402" t="s">
        <v>146</v>
      </c>
      <c r="C69" s="402"/>
      <c r="D69" s="402"/>
      <c r="E69" s="402"/>
      <c r="F69" s="402"/>
      <c r="G69" s="402"/>
      <c r="H69" s="403"/>
      <c r="I69" s="242">
        <f>+COUNTIFS($H$8:$H$67,"〇",I8:I67,"〇")</f>
        <v>0</v>
      </c>
      <c r="J69" s="243">
        <f t="shared" ref="J69:AM69" si="3">+COUNTIFS($H$8:$H$67,"〇",J8:J67,"〇")</f>
        <v>0</v>
      </c>
      <c r="K69" s="243">
        <f t="shared" si="3"/>
        <v>0</v>
      </c>
      <c r="L69" s="243">
        <f t="shared" si="3"/>
        <v>0</v>
      </c>
      <c r="M69" s="243">
        <f t="shared" si="3"/>
        <v>0</v>
      </c>
      <c r="N69" s="243">
        <f t="shared" si="3"/>
        <v>0</v>
      </c>
      <c r="O69" s="243">
        <f t="shared" si="3"/>
        <v>0</v>
      </c>
      <c r="P69" s="243">
        <f t="shared" si="3"/>
        <v>0</v>
      </c>
      <c r="Q69" s="243">
        <f t="shared" si="3"/>
        <v>0</v>
      </c>
      <c r="R69" s="243">
        <f t="shared" si="3"/>
        <v>0</v>
      </c>
      <c r="S69" s="243">
        <f t="shared" si="3"/>
        <v>0</v>
      </c>
      <c r="T69" s="243">
        <f t="shared" si="3"/>
        <v>0</v>
      </c>
      <c r="U69" s="243">
        <f t="shared" si="3"/>
        <v>0</v>
      </c>
      <c r="V69" s="243">
        <f t="shared" si="3"/>
        <v>0</v>
      </c>
      <c r="W69" s="243">
        <f t="shared" si="3"/>
        <v>0</v>
      </c>
      <c r="X69" s="243">
        <f t="shared" si="3"/>
        <v>0</v>
      </c>
      <c r="Y69" s="243">
        <f t="shared" si="3"/>
        <v>0</v>
      </c>
      <c r="Z69" s="243">
        <f t="shared" si="3"/>
        <v>0</v>
      </c>
      <c r="AA69" s="243">
        <f t="shared" si="3"/>
        <v>0</v>
      </c>
      <c r="AB69" s="243">
        <f t="shared" si="3"/>
        <v>0</v>
      </c>
      <c r="AC69" s="243">
        <f t="shared" si="3"/>
        <v>0</v>
      </c>
      <c r="AD69" s="243">
        <f t="shared" si="3"/>
        <v>0</v>
      </c>
      <c r="AE69" s="243">
        <f t="shared" si="3"/>
        <v>0</v>
      </c>
      <c r="AF69" s="243">
        <f t="shared" si="3"/>
        <v>0</v>
      </c>
      <c r="AG69" s="243">
        <f t="shared" si="3"/>
        <v>0</v>
      </c>
      <c r="AH69" s="243">
        <f t="shared" si="3"/>
        <v>0</v>
      </c>
      <c r="AI69" s="243">
        <f t="shared" si="3"/>
        <v>0</v>
      </c>
      <c r="AJ69" s="243">
        <f t="shared" si="3"/>
        <v>0</v>
      </c>
      <c r="AK69" s="243">
        <f t="shared" si="3"/>
        <v>0</v>
      </c>
      <c r="AL69" s="243">
        <f t="shared" si="3"/>
        <v>0</v>
      </c>
      <c r="AM69" s="244">
        <f t="shared" si="3"/>
        <v>0</v>
      </c>
      <c r="AN69" s="257"/>
      <c r="AO69" s="257"/>
      <c r="AP69" s="257"/>
      <c r="AQ69" s="257"/>
      <c r="AR69" s="257"/>
      <c r="AS69" s="257"/>
    </row>
    <row r="70" spans="1:45" ht="30" customHeight="1" thickBot="1">
      <c r="A70" s="399" t="s">
        <v>145</v>
      </c>
      <c r="B70" s="400"/>
      <c r="C70" s="400"/>
      <c r="D70" s="400"/>
      <c r="E70" s="400"/>
      <c r="F70" s="400"/>
      <c r="G70" s="400"/>
      <c r="H70" s="401"/>
      <c r="I70" s="242">
        <f t="shared" ref="I70:AJ70" si="4">+IF(I69&gt;5,5,IF(I69&gt;2,4,IF(I69&gt;0,3,2)))</f>
        <v>2</v>
      </c>
      <c r="J70" s="243">
        <f t="shared" si="4"/>
        <v>2</v>
      </c>
      <c r="K70" s="243">
        <f t="shared" si="4"/>
        <v>2</v>
      </c>
      <c r="L70" s="243">
        <f t="shared" si="4"/>
        <v>2</v>
      </c>
      <c r="M70" s="243">
        <f t="shared" si="4"/>
        <v>2</v>
      </c>
      <c r="N70" s="243">
        <f t="shared" si="4"/>
        <v>2</v>
      </c>
      <c r="O70" s="243">
        <f t="shared" si="4"/>
        <v>2</v>
      </c>
      <c r="P70" s="243">
        <f t="shared" si="4"/>
        <v>2</v>
      </c>
      <c r="Q70" s="243">
        <f t="shared" si="4"/>
        <v>2</v>
      </c>
      <c r="R70" s="243">
        <f t="shared" si="4"/>
        <v>2</v>
      </c>
      <c r="S70" s="243">
        <f t="shared" si="4"/>
        <v>2</v>
      </c>
      <c r="T70" s="243">
        <f t="shared" si="4"/>
        <v>2</v>
      </c>
      <c r="U70" s="243">
        <f t="shared" si="4"/>
        <v>2</v>
      </c>
      <c r="V70" s="243">
        <f t="shared" si="4"/>
        <v>2</v>
      </c>
      <c r="W70" s="243">
        <f t="shared" si="4"/>
        <v>2</v>
      </c>
      <c r="X70" s="243">
        <f t="shared" si="4"/>
        <v>2</v>
      </c>
      <c r="Y70" s="243">
        <f t="shared" si="4"/>
        <v>2</v>
      </c>
      <c r="Z70" s="243">
        <f t="shared" si="4"/>
        <v>2</v>
      </c>
      <c r="AA70" s="243">
        <f t="shared" si="4"/>
        <v>2</v>
      </c>
      <c r="AB70" s="243">
        <f t="shared" si="4"/>
        <v>2</v>
      </c>
      <c r="AC70" s="243">
        <f t="shared" si="4"/>
        <v>2</v>
      </c>
      <c r="AD70" s="243">
        <f t="shared" si="4"/>
        <v>2</v>
      </c>
      <c r="AE70" s="243">
        <f t="shared" si="4"/>
        <v>2</v>
      </c>
      <c r="AF70" s="243">
        <f t="shared" si="4"/>
        <v>2</v>
      </c>
      <c r="AG70" s="243">
        <f t="shared" si="4"/>
        <v>2</v>
      </c>
      <c r="AH70" s="243">
        <f t="shared" si="4"/>
        <v>2</v>
      </c>
      <c r="AI70" s="243">
        <f t="shared" si="4"/>
        <v>2</v>
      </c>
      <c r="AJ70" s="243">
        <f t="shared" si="4"/>
        <v>2</v>
      </c>
      <c r="AK70" s="243">
        <f t="shared" ref="AK70:AM70" si="5">+IF(AK69&gt;5,5,IF(AK69&gt;2,4,IF(AK69&gt;0,3,2)))</f>
        <v>2</v>
      </c>
      <c r="AL70" s="243">
        <f t="shared" si="5"/>
        <v>2</v>
      </c>
      <c r="AM70" s="244">
        <f t="shared" si="5"/>
        <v>2</v>
      </c>
      <c r="AN70" s="256"/>
      <c r="AO70" s="256"/>
      <c r="AP70" s="256"/>
      <c r="AQ70" s="256"/>
      <c r="AR70" s="256"/>
      <c r="AS70" s="256"/>
    </row>
    <row r="71" spans="1:45" ht="30" customHeight="1">
      <c r="B71" s="33"/>
      <c r="C71" s="394" t="s">
        <v>16</v>
      </c>
      <c r="D71" s="149"/>
      <c r="E71" s="25">
        <v>6</v>
      </c>
      <c r="F71" s="25">
        <v>5</v>
      </c>
      <c r="G71" s="25">
        <v>4</v>
      </c>
      <c r="H71" s="25">
        <v>3</v>
      </c>
      <c r="I71" s="25">
        <v>2</v>
      </c>
      <c r="J71" s="25">
        <v>1</v>
      </c>
      <c r="K71" s="26" t="s">
        <v>17</v>
      </c>
      <c r="L71" s="5" t="s">
        <v>14</v>
      </c>
      <c r="M71" s="36" t="s">
        <v>18</v>
      </c>
      <c r="N71" s="37" t="s">
        <v>20</v>
      </c>
      <c r="O71" s="37" t="s">
        <v>36</v>
      </c>
      <c r="P71" s="38" t="s">
        <v>37</v>
      </c>
      <c r="Q71" s="208" t="s">
        <v>166</v>
      </c>
      <c r="AJ71" s="5"/>
    </row>
    <row r="72" spans="1:45" ht="30" customHeight="1" thickBot="1">
      <c r="B72" s="34"/>
      <c r="C72" s="380"/>
      <c r="D72" s="148"/>
      <c r="E72" s="27">
        <f t="shared" ref="E72:J72" si="6">+COUNTIFS($F$8:$F$67,E71,$AO$8:$AO$67,"",$AQ$8:$AQ$67,"")</f>
        <v>0</v>
      </c>
      <c r="F72" s="27">
        <f t="shared" si="6"/>
        <v>0</v>
      </c>
      <c r="G72" s="27">
        <f t="shared" si="6"/>
        <v>0</v>
      </c>
      <c r="H72" s="27">
        <f t="shared" si="6"/>
        <v>0</v>
      </c>
      <c r="I72" s="27">
        <f t="shared" si="6"/>
        <v>0</v>
      </c>
      <c r="J72" s="27">
        <f t="shared" si="6"/>
        <v>0</v>
      </c>
      <c r="K72" s="28">
        <f>SUM(E72:J72)</f>
        <v>0</v>
      </c>
      <c r="L72" s="5" t="s">
        <v>15</v>
      </c>
      <c r="M72" s="39">
        <f>+COUNTIFS(H8:H67,"〇",AQ8:AQ67,"")</f>
        <v>0</v>
      </c>
      <c r="N72" s="40">
        <f>+AQ68</f>
        <v>0</v>
      </c>
      <c r="O72" s="40">
        <f>+AO68</f>
        <v>0</v>
      </c>
      <c r="P72" s="41">
        <f>+AP68</f>
        <v>0</v>
      </c>
      <c r="Q72" s="41">
        <f>+AR68</f>
        <v>0</v>
      </c>
      <c r="AJ72" s="5"/>
    </row>
    <row r="73" spans="1:45" ht="30" customHeight="1">
      <c r="C73" s="394" t="s">
        <v>40</v>
      </c>
      <c r="D73" s="149"/>
      <c r="E73" s="25">
        <v>6</v>
      </c>
      <c r="F73" s="25">
        <v>5</v>
      </c>
      <c r="G73" s="25">
        <v>4</v>
      </c>
      <c r="H73" s="25">
        <v>3</v>
      </c>
      <c r="I73" s="25">
        <v>2</v>
      </c>
      <c r="J73" s="25">
        <v>1</v>
      </c>
      <c r="K73" s="26" t="s">
        <v>17</v>
      </c>
      <c r="L73" s="5" t="s">
        <v>39</v>
      </c>
      <c r="M73" s="395" t="s">
        <v>38</v>
      </c>
      <c r="N73" s="396"/>
      <c r="AJ73" s="5"/>
    </row>
    <row r="74" spans="1:45" ht="30" customHeight="1" thickBot="1">
      <c r="C74" s="380"/>
      <c r="D74" s="148"/>
      <c r="E74" s="27">
        <f t="shared" ref="E74:J74" si="7">+COUNTIFS($D$8:$D$67,E73,$AO$8:$AO$67,"")</f>
        <v>0</v>
      </c>
      <c r="F74" s="27">
        <f t="shared" si="7"/>
        <v>0</v>
      </c>
      <c r="G74" s="27">
        <f t="shared" si="7"/>
        <v>0</v>
      </c>
      <c r="H74" s="27">
        <f t="shared" si="7"/>
        <v>0</v>
      </c>
      <c r="I74" s="27">
        <f t="shared" si="7"/>
        <v>0</v>
      </c>
      <c r="J74" s="27">
        <f t="shared" si="7"/>
        <v>0</v>
      </c>
      <c r="K74" s="28">
        <f>SUM(E74:J74)</f>
        <v>0</v>
      </c>
      <c r="L74" s="5" t="s">
        <v>41</v>
      </c>
      <c r="M74" s="397">
        <f>+AN68</f>
        <v>0</v>
      </c>
      <c r="N74" s="398"/>
      <c r="AJ74" s="5"/>
    </row>
  </sheetData>
  <sheetProtection sheet="1" objects="1" scenarios="1"/>
  <mergeCells count="30">
    <mergeCell ref="J4:O4"/>
    <mergeCell ref="P3:Q3"/>
    <mergeCell ref="P4:Q4"/>
    <mergeCell ref="Z1:AB1"/>
    <mergeCell ref="AG1:AO1"/>
    <mergeCell ref="J1:L1"/>
    <mergeCell ref="P1:S1"/>
    <mergeCell ref="T1:V1"/>
    <mergeCell ref="W1:Y1"/>
    <mergeCell ref="J3:O3"/>
    <mergeCell ref="C73:C74"/>
    <mergeCell ref="M73:N73"/>
    <mergeCell ref="M74:N74"/>
    <mergeCell ref="B69:H69"/>
    <mergeCell ref="A70:H70"/>
    <mergeCell ref="AR6:AR7"/>
    <mergeCell ref="AQ6:AQ7"/>
    <mergeCell ref="AS6:AS7"/>
    <mergeCell ref="A68:H68"/>
    <mergeCell ref="C71:C72"/>
    <mergeCell ref="G6:G7"/>
    <mergeCell ref="D6:D7"/>
    <mergeCell ref="A6:A7"/>
    <mergeCell ref="B6:B7"/>
    <mergeCell ref="C6:C7"/>
    <mergeCell ref="E6:E7"/>
    <mergeCell ref="F6:F7"/>
    <mergeCell ref="H6:H7"/>
    <mergeCell ref="AN6:AN7"/>
    <mergeCell ref="AO6:AP6"/>
  </mergeCells>
  <phoneticPr fontId="3"/>
  <conditionalFormatting sqref="AM27:AM29 AM46:AM67 G49:AK67 G30:AM45 I6:AM26 AQ30:AQ45 AQ8:AQ26">
    <cfRule type="expression" dxfId="19" priority="20">
      <formula>G$6="日"</formula>
    </cfRule>
  </conditionalFormatting>
  <conditionalFormatting sqref="AN5:AQ5 AN30:AP45 AN49:AP66 AN6:AO6 AN7:AP26">
    <cfRule type="expression" dxfId="18" priority="19">
      <formula>AN$5="日"</formula>
    </cfRule>
  </conditionalFormatting>
  <conditionalFormatting sqref="I27:AK29">
    <cfRule type="expression" dxfId="17" priority="18">
      <formula>I$6="日"</formula>
    </cfRule>
  </conditionalFormatting>
  <conditionalFormatting sqref="AN27:AP29">
    <cfRule type="expression" dxfId="16" priority="17">
      <formula>AN$5="日"</formula>
    </cfRule>
  </conditionalFormatting>
  <conditionalFormatting sqref="G46:H48">
    <cfRule type="expression" dxfId="15" priority="12">
      <formula>G$6="日"</formula>
    </cfRule>
  </conditionalFormatting>
  <conditionalFormatting sqref="AN46:AP48">
    <cfRule type="expression" dxfId="14" priority="15">
      <formula>AN$5="日"</formula>
    </cfRule>
  </conditionalFormatting>
  <conditionalFormatting sqref="I46:AK48">
    <cfRule type="expression" dxfId="13" priority="16">
      <formula>I$6="日"</formula>
    </cfRule>
  </conditionalFormatting>
  <conditionalFormatting sqref="G8:H26">
    <cfRule type="expression" dxfId="12" priority="14">
      <formula>G$6="日"</formula>
    </cfRule>
  </conditionalFormatting>
  <conditionalFormatting sqref="G27:H29">
    <cfRule type="expression" dxfId="11" priority="13">
      <formula>G$6="日"</formula>
    </cfRule>
  </conditionalFormatting>
  <conditionalFormatting sqref="AL49:AL67">
    <cfRule type="expression" dxfId="10" priority="11">
      <formula>AL$6="日"</formula>
    </cfRule>
  </conditionalFormatting>
  <conditionalFormatting sqref="AL27:AL29">
    <cfRule type="expression" dxfId="9" priority="10">
      <formula>AL$6="日"</formula>
    </cfRule>
  </conditionalFormatting>
  <conditionalFormatting sqref="AL46:AL48">
    <cfRule type="expression" dxfId="8" priority="9">
      <formula>AL$6="日"</formula>
    </cfRule>
  </conditionalFormatting>
  <conditionalFormatting sqref="AQ46:AQ48">
    <cfRule type="expression" dxfId="7" priority="6">
      <formula>AQ$6="日"</formula>
    </cfRule>
  </conditionalFormatting>
  <conditionalFormatting sqref="AQ49:AQ67">
    <cfRule type="expression" dxfId="6" priority="8">
      <formula>AQ$6="日"</formula>
    </cfRule>
  </conditionalFormatting>
  <conditionalFormatting sqref="AQ27:AQ29">
    <cfRule type="expression" dxfId="5" priority="7">
      <formula>AQ$6="日"</formula>
    </cfRule>
  </conditionalFormatting>
  <conditionalFormatting sqref="AR30:AR45 AR8:AR26">
    <cfRule type="expression" dxfId="4" priority="5">
      <formula>AR$6="日"</formula>
    </cfRule>
  </conditionalFormatting>
  <conditionalFormatting sqref="AR5">
    <cfRule type="expression" dxfId="3" priority="4">
      <formula>AR$5="日"</formula>
    </cfRule>
  </conditionalFormatting>
  <conditionalFormatting sqref="AR46:AR48">
    <cfRule type="expression" dxfId="2" priority="1">
      <formula>AR$6="日"</formula>
    </cfRule>
  </conditionalFormatting>
  <conditionalFormatting sqref="AR49:AR67">
    <cfRule type="expression" dxfId="1" priority="3">
      <formula>AR$6="日"</formula>
    </cfRule>
  </conditionalFormatting>
  <conditionalFormatting sqref="AR27:AR29">
    <cfRule type="expression" dxfId="0" priority="2">
      <formula>AR$6="日"</formula>
    </cfRule>
  </conditionalFormatting>
  <dataValidations count="3">
    <dataValidation type="list" allowBlank="1" showInputMessage="1" showErrorMessage="1" sqref="F8:F67 D8:D67">
      <formula1>"6,5,4,3,2,1"</formula1>
    </dataValidation>
    <dataValidation type="list" allowBlank="1" showInputMessage="1" showErrorMessage="1" sqref="G8:AM67 AQ8:AR67">
      <formula1>"〇"</formula1>
    </dataValidation>
    <dataValidation type="list" allowBlank="1" showInputMessage="1" showErrorMessage="1" sqref="R4:AL4">
      <formula1>"災害,コロナ,その他"</formula1>
    </dataValidation>
  </dataValidations>
  <printOptions horizontalCentered="1"/>
  <pageMargins left="0.19685039370078741" right="0.19685039370078741" top="0.59055118110236227" bottom="0.19685039370078741" header="0.51181102362204722" footer="0.51181102362204722"/>
  <pageSetup paperSize="9" scale="49" orientation="landscape" r:id="rId1"/>
  <headerFooter alignWithMargins="0">
    <oddFooter>&amp;P ページ</oddFooter>
  </headerFooter>
  <rowBreaks count="2" manualBreakCount="2">
    <brk id="27" max="16383" man="1"/>
    <brk id="4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14999847407452621"/>
    <pageSetUpPr fitToPage="1"/>
  </sheetPr>
  <dimension ref="A1:R57"/>
  <sheetViews>
    <sheetView view="pageBreakPreview" topLeftCell="A28" zoomScaleNormal="100" zoomScaleSheetLayoutView="100" workbookViewId="0">
      <selection activeCell="P53" sqref="P53"/>
    </sheetView>
  </sheetViews>
  <sheetFormatPr defaultRowHeight="13.5"/>
  <cols>
    <col min="1" max="1" width="1.625" style="100" customWidth="1"/>
    <col min="2" max="2" width="1.25" style="100" customWidth="1"/>
    <col min="3" max="3" width="6.375" style="100" customWidth="1"/>
    <col min="4" max="4" width="24.25" style="100" customWidth="1"/>
    <col min="5" max="16" width="5.375" style="100" customWidth="1"/>
    <col min="17" max="18" width="7.75" style="100" customWidth="1"/>
    <col min="19" max="256" width="9" style="100"/>
    <col min="257" max="257" width="1.625" style="100" customWidth="1"/>
    <col min="258" max="258" width="1.25" style="100" customWidth="1"/>
    <col min="259" max="259" width="6.375" style="100" customWidth="1"/>
    <col min="260" max="260" width="24.25" style="100" customWidth="1"/>
    <col min="261" max="272" width="5.375" style="100" customWidth="1"/>
    <col min="273" max="274" width="7.75" style="100" customWidth="1"/>
    <col min="275" max="512" width="9" style="100"/>
    <col min="513" max="513" width="1.625" style="100" customWidth="1"/>
    <col min="514" max="514" width="1.25" style="100" customWidth="1"/>
    <col min="515" max="515" width="6.375" style="100" customWidth="1"/>
    <col min="516" max="516" width="24.25" style="100" customWidth="1"/>
    <col min="517" max="528" width="5.375" style="100" customWidth="1"/>
    <col min="529" max="530" width="7.75" style="100" customWidth="1"/>
    <col min="531" max="768" width="9" style="100"/>
    <col min="769" max="769" width="1.625" style="100" customWidth="1"/>
    <col min="770" max="770" width="1.25" style="100" customWidth="1"/>
    <col min="771" max="771" width="6.375" style="100" customWidth="1"/>
    <col min="772" max="772" width="24.25" style="100" customWidth="1"/>
    <col min="773" max="784" width="5.375" style="100" customWidth="1"/>
    <col min="785" max="786" width="7.75" style="100" customWidth="1"/>
    <col min="787" max="1024" width="9" style="100"/>
    <col min="1025" max="1025" width="1.625" style="100" customWidth="1"/>
    <col min="1026" max="1026" width="1.25" style="100" customWidth="1"/>
    <col min="1027" max="1027" width="6.375" style="100" customWidth="1"/>
    <col min="1028" max="1028" width="24.25" style="100" customWidth="1"/>
    <col min="1029" max="1040" width="5.375" style="100" customWidth="1"/>
    <col min="1041" max="1042" width="7.75" style="100" customWidth="1"/>
    <col min="1043" max="1280" width="9" style="100"/>
    <col min="1281" max="1281" width="1.625" style="100" customWidth="1"/>
    <col min="1282" max="1282" width="1.25" style="100" customWidth="1"/>
    <col min="1283" max="1283" width="6.375" style="100" customWidth="1"/>
    <col min="1284" max="1284" width="24.25" style="100" customWidth="1"/>
    <col min="1285" max="1296" width="5.375" style="100" customWidth="1"/>
    <col min="1297" max="1298" width="7.75" style="100" customWidth="1"/>
    <col min="1299" max="1536" width="9" style="100"/>
    <col min="1537" max="1537" width="1.625" style="100" customWidth="1"/>
    <col min="1538" max="1538" width="1.25" style="100" customWidth="1"/>
    <col min="1539" max="1539" width="6.375" style="100" customWidth="1"/>
    <col min="1540" max="1540" width="24.25" style="100" customWidth="1"/>
    <col min="1541" max="1552" width="5.375" style="100" customWidth="1"/>
    <col min="1553" max="1554" width="7.75" style="100" customWidth="1"/>
    <col min="1555" max="1792" width="9" style="100"/>
    <col min="1793" max="1793" width="1.625" style="100" customWidth="1"/>
    <col min="1794" max="1794" width="1.25" style="100" customWidth="1"/>
    <col min="1795" max="1795" width="6.375" style="100" customWidth="1"/>
    <col min="1796" max="1796" width="24.25" style="100" customWidth="1"/>
    <col min="1797" max="1808" width="5.375" style="100" customWidth="1"/>
    <col min="1809" max="1810" width="7.75" style="100" customWidth="1"/>
    <col min="1811" max="2048" width="9" style="100"/>
    <col min="2049" max="2049" width="1.625" style="100" customWidth="1"/>
    <col min="2050" max="2050" width="1.25" style="100" customWidth="1"/>
    <col min="2051" max="2051" width="6.375" style="100" customWidth="1"/>
    <col min="2052" max="2052" width="24.25" style="100" customWidth="1"/>
    <col min="2053" max="2064" width="5.375" style="100" customWidth="1"/>
    <col min="2065" max="2066" width="7.75" style="100" customWidth="1"/>
    <col min="2067" max="2304" width="9" style="100"/>
    <col min="2305" max="2305" width="1.625" style="100" customWidth="1"/>
    <col min="2306" max="2306" width="1.25" style="100" customWidth="1"/>
    <col min="2307" max="2307" width="6.375" style="100" customWidth="1"/>
    <col min="2308" max="2308" width="24.25" style="100" customWidth="1"/>
    <col min="2309" max="2320" width="5.375" style="100" customWidth="1"/>
    <col min="2321" max="2322" width="7.75" style="100" customWidth="1"/>
    <col min="2323" max="2560" width="9" style="100"/>
    <col min="2561" max="2561" width="1.625" style="100" customWidth="1"/>
    <col min="2562" max="2562" width="1.25" style="100" customWidth="1"/>
    <col min="2563" max="2563" width="6.375" style="100" customWidth="1"/>
    <col min="2564" max="2564" width="24.25" style="100" customWidth="1"/>
    <col min="2565" max="2576" width="5.375" style="100" customWidth="1"/>
    <col min="2577" max="2578" width="7.75" style="100" customWidth="1"/>
    <col min="2579" max="2816" width="9" style="100"/>
    <col min="2817" max="2817" width="1.625" style="100" customWidth="1"/>
    <col min="2818" max="2818" width="1.25" style="100" customWidth="1"/>
    <col min="2819" max="2819" width="6.375" style="100" customWidth="1"/>
    <col min="2820" max="2820" width="24.25" style="100" customWidth="1"/>
    <col min="2821" max="2832" width="5.375" style="100" customWidth="1"/>
    <col min="2833" max="2834" width="7.75" style="100" customWidth="1"/>
    <col min="2835" max="3072" width="9" style="100"/>
    <col min="3073" max="3073" width="1.625" style="100" customWidth="1"/>
    <col min="3074" max="3074" width="1.25" style="100" customWidth="1"/>
    <col min="3075" max="3075" width="6.375" style="100" customWidth="1"/>
    <col min="3076" max="3076" width="24.25" style="100" customWidth="1"/>
    <col min="3077" max="3088" width="5.375" style="100" customWidth="1"/>
    <col min="3089" max="3090" width="7.75" style="100" customWidth="1"/>
    <col min="3091" max="3328" width="9" style="100"/>
    <col min="3329" max="3329" width="1.625" style="100" customWidth="1"/>
    <col min="3330" max="3330" width="1.25" style="100" customWidth="1"/>
    <col min="3331" max="3331" width="6.375" style="100" customWidth="1"/>
    <col min="3332" max="3332" width="24.25" style="100" customWidth="1"/>
    <col min="3333" max="3344" width="5.375" style="100" customWidth="1"/>
    <col min="3345" max="3346" width="7.75" style="100" customWidth="1"/>
    <col min="3347" max="3584" width="9" style="100"/>
    <col min="3585" max="3585" width="1.625" style="100" customWidth="1"/>
    <col min="3586" max="3586" width="1.25" style="100" customWidth="1"/>
    <col min="3587" max="3587" width="6.375" style="100" customWidth="1"/>
    <col min="3588" max="3588" width="24.25" style="100" customWidth="1"/>
    <col min="3589" max="3600" width="5.375" style="100" customWidth="1"/>
    <col min="3601" max="3602" width="7.75" style="100" customWidth="1"/>
    <col min="3603" max="3840" width="9" style="100"/>
    <col min="3841" max="3841" width="1.625" style="100" customWidth="1"/>
    <col min="3842" max="3842" width="1.25" style="100" customWidth="1"/>
    <col min="3843" max="3843" width="6.375" style="100" customWidth="1"/>
    <col min="3844" max="3844" width="24.25" style="100" customWidth="1"/>
    <col min="3845" max="3856" width="5.375" style="100" customWidth="1"/>
    <col min="3857" max="3858" width="7.75" style="100" customWidth="1"/>
    <col min="3859" max="4096" width="9" style="100"/>
    <col min="4097" max="4097" width="1.625" style="100" customWidth="1"/>
    <col min="4098" max="4098" width="1.25" style="100" customWidth="1"/>
    <col min="4099" max="4099" width="6.375" style="100" customWidth="1"/>
    <col min="4100" max="4100" width="24.25" style="100" customWidth="1"/>
    <col min="4101" max="4112" width="5.375" style="100" customWidth="1"/>
    <col min="4113" max="4114" width="7.75" style="100" customWidth="1"/>
    <col min="4115" max="4352" width="9" style="100"/>
    <col min="4353" max="4353" width="1.625" style="100" customWidth="1"/>
    <col min="4354" max="4354" width="1.25" style="100" customWidth="1"/>
    <col min="4355" max="4355" width="6.375" style="100" customWidth="1"/>
    <col min="4356" max="4356" width="24.25" style="100" customWidth="1"/>
    <col min="4357" max="4368" width="5.375" style="100" customWidth="1"/>
    <col min="4369" max="4370" width="7.75" style="100" customWidth="1"/>
    <col min="4371" max="4608" width="9" style="100"/>
    <col min="4609" max="4609" width="1.625" style="100" customWidth="1"/>
    <col min="4610" max="4610" width="1.25" style="100" customWidth="1"/>
    <col min="4611" max="4611" width="6.375" style="100" customWidth="1"/>
    <col min="4612" max="4612" width="24.25" style="100" customWidth="1"/>
    <col min="4613" max="4624" width="5.375" style="100" customWidth="1"/>
    <col min="4625" max="4626" width="7.75" style="100" customWidth="1"/>
    <col min="4627" max="4864" width="9" style="100"/>
    <col min="4865" max="4865" width="1.625" style="100" customWidth="1"/>
    <col min="4866" max="4866" width="1.25" style="100" customWidth="1"/>
    <col min="4867" max="4867" width="6.375" style="100" customWidth="1"/>
    <col min="4868" max="4868" width="24.25" style="100" customWidth="1"/>
    <col min="4869" max="4880" width="5.375" style="100" customWidth="1"/>
    <col min="4881" max="4882" width="7.75" style="100" customWidth="1"/>
    <col min="4883" max="5120" width="9" style="100"/>
    <col min="5121" max="5121" width="1.625" style="100" customWidth="1"/>
    <col min="5122" max="5122" width="1.25" style="100" customWidth="1"/>
    <col min="5123" max="5123" width="6.375" style="100" customWidth="1"/>
    <col min="5124" max="5124" width="24.25" style="100" customWidth="1"/>
    <col min="5125" max="5136" width="5.375" style="100" customWidth="1"/>
    <col min="5137" max="5138" width="7.75" style="100" customWidth="1"/>
    <col min="5139" max="5376" width="9" style="100"/>
    <col min="5377" max="5377" width="1.625" style="100" customWidth="1"/>
    <col min="5378" max="5378" width="1.25" style="100" customWidth="1"/>
    <col min="5379" max="5379" width="6.375" style="100" customWidth="1"/>
    <col min="5380" max="5380" width="24.25" style="100" customWidth="1"/>
    <col min="5381" max="5392" width="5.375" style="100" customWidth="1"/>
    <col min="5393" max="5394" width="7.75" style="100" customWidth="1"/>
    <col min="5395" max="5632" width="9" style="100"/>
    <col min="5633" max="5633" width="1.625" style="100" customWidth="1"/>
    <col min="5634" max="5634" width="1.25" style="100" customWidth="1"/>
    <col min="5635" max="5635" width="6.375" style="100" customWidth="1"/>
    <col min="5636" max="5636" width="24.25" style="100" customWidth="1"/>
    <col min="5637" max="5648" width="5.375" style="100" customWidth="1"/>
    <col min="5649" max="5650" width="7.75" style="100" customWidth="1"/>
    <col min="5651" max="5888" width="9" style="100"/>
    <col min="5889" max="5889" width="1.625" style="100" customWidth="1"/>
    <col min="5890" max="5890" width="1.25" style="100" customWidth="1"/>
    <col min="5891" max="5891" width="6.375" style="100" customWidth="1"/>
    <col min="5892" max="5892" width="24.25" style="100" customWidth="1"/>
    <col min="5893" max="5904" width="5.375" style="100" customWidth="1"/>
    <col min="5905" max="5906" width="7.75" style="100" customWidth="1"/>
    <col min="5907" max="6144" width="9" style="100"/>
    <col min="6145" max="6145" width="1.625" style="100" customWidth="1"/>
    <col min="6146" max="6146" width="1.25" style="100" customWidth="1"/>
    <col min="6147" max="6147" width="6.375" style="100" customWidth="1"/>
    <col min="6148" max="6148" width="24.25" style="100" customWidth="1"/>
    <col min="6149" max="6160" width="5.375" style="100" customWidth="1"/>
    <col min="6161" max="6162" width="7.75" style="100" customWidth="1"/>
    <col min="6163" max="6400" width="9" style="100"/>
    <col min="6401" max="6401" width="1.625" style="100" customWidth="1"/>
    <col min="6402" max="6402" width="1.25" style="100" customWidth="1"/>
    <col min="6403" max="6403" width="6.375" style="100" customWidth="1"/>
    <col min="6404" max="6404" width="24.25" style="100" customWidth="1"/>
    <col min="6405" max="6416" width="5.375" style="100" customWidth="1"/>
    <col min="6417" max="6418" width="7.75" style="100" customWidth="1"/>
    <col min="6419" max="6656" width="9" style="100"/>
    <col min="6657" max="6657" width="1.625" style="100" customWidth="1"/>
    <col min="6658" max="6658" width="1.25" style="100" customWidth="1"/>
    <col min="6659" max="6659" width="6.375" style="100" customWidth="1"/>
    <col min="6660" max="6660" width="24.25" style="100" customWidth="1"/>
    <col min="6661" max="6672" width="5.375" style="100" customWidth="1"/>
    <col min="6673" max="6674" width="7.75" style="100" customWidth="1"/>
    <col min="6675" max="6912" width="9" style="100"/>
    <col min="6913" max="6913" width="1.625" style="100" customWidth="1"/>
    <col min="6914" max="6914" width="1.25" style="100" customWidth="1"/>
    <col min="6915" max="6915" width="6.375" style="100" customWidth="1"/>
    <col min="6916" max="6916" width="24.25" style="100" customWidth="1"/>
    <col min="6917" max="6928" width="5.375" style="100" customWidth="1"/>
    <col min="6929" max="6930" width="7.75" style="100" customWidth="1"/>
    <col min="6931" max="7168" width="9" style="100"/>
    <col min="7169" max="7169" width="1.625" style="100" customWidth="1"/>
    <col min="7170" max="7170" width="1.25" style="100" customWidth="1"/>
    <col min="7171" max="7171" width="6.375" style="100" customWidth="1"/>
    <col min="7172" max="7172" width="24.25" style="100" customWidth="1"/>
    <col min="7173" max="7184" width="5.375" style="100" customWidth="1"/>
    <col min="7185" max="7186" width="7.75" style="100" customWidth="1"/>
    <col min="7187" max="7424" width="9" style="100"/>
    <col min="7425" max="7425" width="1.625" style="100" customWidth="1"/>
    <col min="7426" max="7426" width="1.25" style="100" customWidth="1"/>
    <col min="7427" max="7427" width="6.375" style="100" customWidth="1"/>
    <col min="7428" max="7428" width="24.25" style="100" customWidth="1"/>
    <col min="7429" max="7440" width="5.375" style="100" customWidth="1"/>
    <col min="7441" max="7442" width="7.75" style="100" customWidth="1"/>
    <col min="7443" max="7680" width="9" style="100"/>
    <col min="7681" max="7681" width="1.625" style="100" customWidth="1"/>
    <col min="7682" max="7682" width="1.25" style="100" customWidth="1"/>
    <col min="7683" max="7683" width="6.375" style="100" customWidth="1"/>
    <col min="7684" max="7684" width="24.25" style="100" customWidth="1"/>
    <col min="7685" max="7696" width="5.375" style="100" customWidth="1"/>
    <col min="7697" max="7698" width="7.75" style="100" customWidth="1"/>
    <col min="7699" max="7936" width="9" style="100"/>
    <col min="7937" max="7937" width="1.625" style="100" customWidth="1"/>
    <col min="7938" max="7938" width="1.25" style="100" customWidth="1"/>
    <col min="7939" max="7939" width="6.375" style="100" customWidth="1"/>
    <col min="7940" max="7940" width="24.25" style="100" customWidth="1"/>
    <col min="7941" max="7952" width="5.375" style="100" customWidth="1"/>
    <col min="7953" max="7954" width="7.75" style="100" customWidth="1"/>
    <col min="7955" max="8192" width="9" style="100"/>
    <col min="8193" max="8193" width="1.625" style="100" customWidth="1"/>
    <col min="8194" max="8194" width="1.25" style="100" customWidth="1"/>
    <col min="8195" max="8195" width="6.375" style="100" customWidth="1"/>
    <col min="8196" max="8196" width="24.25" style="100" customWidth="1"/>
    <col min="8197" max="8208" width="5.375" style="100" customWidth="1"/>
    <col min="8209" max="8210" width="7.75" style="100" customWidth="1"/>
    <col min="8211" max="8448" width="9" style="100"/>
    <col min="8449" max="8449" width="1.625" style="100" customWidth="1"/>
    <col min="8450" max="8450" width="1.25" style="100" customWidth="1"/>
    <col min="8451" max="8451" width="6.375" style="100" customWidth="1"/>
    <col min="8452" max="8452" width="24.25" style="100" customWidth="1"/>
    <col min="8453" max="8464" width="5.375" style="100" customWidth="1"/>
    <col min="8465" max="8466" width="7.75" style="100" customWidth="1"/>
    <col min="8467" max="8704" width="9" style="100"/>
    <col min="8705" max="8705" width="1.625" style="100" customWidth="1"/>
    <col min="8706" max="8706" width="1.25" style="100" customWidth="1"/>
    <col min="8707" max="8707" width="6.375" style="100" customWidth="1"/>
    <col min="8708" max="8708" width="24.25" style="100" customWidth="1"/>
    <col min="8709" max="8720" width="5.375" style="100" customWidth="1"/>
    <col min="8721" max="8722" width="7.75" style="100" customWidth="1"/>
    <col min="8723" max="8960" width="9" style="100"/>
    <col min="8961" max="8961" width="1.625" style="100" customWidth="1"/>
    <col min="8962" max="8962" width="1.25" style="100" customWidth="1"/>
    <col min="8963" max="8963" width="6.375" style="100" customWidth="1"/>
    <col min="8964" max="8964" width="24.25" style="100" customWidth="1"/>
    <col min="8965" max="8976" width="5.375" style="100" customWidth="1"/>
    <col min="8977" max="8978" width="7.75" style="100" customWidth="1"/>
    <col min="8979" max="9216" width="9" style="100"/>
    <col min="9217" max="9217" width="1.625" style="100" customWidth="1"/>
    <col min="9218" max="9218" width="1.25" style="100" customWidth="1"/>
    <col min="9219" max="9219" width="6.375" style="100" customWidth="1"/>
    <col min="9220" max="9220" width="24.25" style="100" customWidth="1"/>
    <col min="9221" max="9232" width="5.375" style="100" customWidth="1"/>
    <col min="9233" max="9234" width="7.75" style="100" customWidth="1"/>
    <col min="9235" max="9472" width="9" style="100"/>
    <col min="9473" max="9473" width="1.625" style="100" customWidth="1"/>
    <col min="9474" max="9474" width="1.25" style="100" customWidth="1"/>
    <col min="9475" max="9475" width="6.375" style="100" customWidth="1"/>
    <col min="9476" max="9476" width="24.25" style="100" customWidth="1"/>
    <col min="9477" max="9488" width="5.375" style="100" customWidth="1"/>
    <col min="9489" max="9490" width="7.75" style="100" customWidth="1"/>
    <col min="9491" max="9728" width="9" style="100"/>
    <col min="9729" max="9729" width="1.625" style="100" customWidth="1"/>
    <col min="9730" max="9730" width="1.25" style="100" customWidth="1"/>
    <col min="9731" max="9731" width="6.375" style="100" customWidth="1"/>
    <col min="9732" max="9732" width="24.25" style="100" customWidth="1"/>
    <col min="9733" max="9744" width="5.375" style="100" customWidth="1"/>
    <col min="9745" max="9746" width="7.75" style="100" customWidth="1"/>
    <col min="9747" max="9984" width="9" style="100"/>
    <col min="9985" max="9985" width="1.625" style="100" customWidth="1"/>
    <col min="9986" max="9986" width="1.25" style="100" customWidth="1"/>
    <col min="9987" max="9987" width="6.375" style="100" customWidth="1"/>
    <col min="9988" max="9988" width="24.25" style="100" customWidth="1"/>
    <col min="9989" max="10000" width="5.375" style="100" customWidth="1"/>
    <col min="10001" max="10002" width="7.75" style="100" customWidth="1"/>
    <col min="10003" max="10240" width="9" style="100"/>
    <col min="10241" max="10241" width="1.625" style="100" customWidth="1"/>
    <col min="10242" max="10242" width="1.25" style="100" customWidth="1"/>
    <col min="10243" max="10243" width="6.375" style="100" customWidth="1"/>
    <col min="10244" max="10244" width="24.25" style="100" customWidth="1"/>
    <col min="10245" max="10256" width="5.375" style="100" customWidth="1"/>
    <col min="10257" max="10258" width="7.75" style="100" customWidth="1"/>
    <col min="10259" max="10496" width="9" style="100"/>
    <col min="10497" max="10497" width="1.625" style="100" customWidth="1"/>
    <col min="10498" max="10498" width="1.25" style="100" customWidth="1"/>
    <col min="10499" max="10499" width="6.375" style="100" customWidth="1"/>
    <col min="10500" max="10500" width="24.25" style="100" customWidth="1"/>
    <col min="10501" max="10512" width="5.375" style="100" customWidth="1"/>
    <col min="10513" max="10514" width="7.75" style="100" customWidth="1"/>
    <col min="10515" max="10752" width="9" style="100"/>
    <col min="10753" max="10753" width="1.625" style="100" customWidth="1"/>
    <col min="10754" max="10754" width="1.25" style="100" customWidth="1"/>
    <col min="10755" max="10755" width="6.375" style="100" customWidth="1"/>
    <col min="10756" max="10756" width="24.25" style="100" customWidth="1"/>
    <col min="10757" max="10768" width="5.375" style="100" customWidth="1"/>
    <col min="10769" max="10770" width="7.75" style="100" customWidth="1"/>
    <col min="10771" max="11008" width="9" style="100"/>
    <col min="11009" max="11009" width="1.625" style="100" customWidth="1"/>
    <col min="11010" max="11010" width="1.25" style="100" customWidth="1"/>
    <col min="11011" max="11011" width="6.375" style="100" customWidth="1"/>
    <col min="11012" max="11012" width="24.25" style="100" customWidth="1"/>
    <col min="11013" max="11024" width="5.375" style="100" customWidth="1"/>
    <col min="11025" max="11026" width="7.75" style="100" customWidth="1"/>
    <col min="11027" max="11264" width="9" style="100"/>
    <col min="11265" max="11265" width="1.625" style="100" customWidth="1"/>
    <col min="11266" max="11266" width="1.25" style="100" customWidth="1"/>
    <col min="11267" max="11267" width="6.375" style="100" customWidth="1"/>
    <col min="11268" max="11268" width="24.25" style="100" customWidth="1"/>
    <col min="11269" max="11280" width="5.375" style="100" customWidth="1"/>
    <col min="11281" max="11282" width="7.75" style="100" customWidth="1"/>
    <col min="11283" max="11520" width="9" style="100"/>
    <col min="11521" max="11521" width="1.625" style="100" customWidth="1"/>
    <col min="11522" max="11522" width="1.25" style="100" customWidth="1"/>
    <col min="11523" max="11523" width="6.375" style="100" customWidth="1"/>
    <col min="11524" max="11524" width="24.25" style="100" customWidth="1"/>
    <col min="11525" max="11536" width="5.375" style="100" customWidth="1"/>
    <col min="11537" max="11538" width="7.75" style="100" customWidth="1"/>
    <col min="11539" max="11776" width="9" style="100"/>
    <col min="11777" max="11777" width="1.625" style="100" customWidth="1"/>
    <col min="11778" max="11778" width="1.25" style="100" customWidth="1"/>
    <col min="11779" max="11779" width="6.375" style="100" customWidth="1"/>
    <col min="11780" max="11780" width="24.25" style="100" customWidth="1"/>
    <col min="11781" max="11792" width="5.375" style="100" customWidth="1"/>
    <col min="11793" max="11794" width="7.75" style="100" customWidth="1"/>
    <col min="11795" max="12032" width="9" style="100"/>
    <col min="12033" max="12033" width="1.625" style="100" customWidth="1"/>
    <col min="12034" max="12034" width="1.25" style="100" customWidth="1"/>
    <col min="12035" max="12035" width="6.375" style="100" customWidth="1"/>
    <col min="12036" max="12036" width="24.25" style="100" customWidth="1"/>
    <col min="12037" max="12048" width="5.375" style="100" customWidth="1"/>
    <col min="12049" max="12050" width="7.75" style="100" customWidth="1"/>
    <col min="12051" max="12288" width="9" style="100"/>
    <col min="12289" max="12289" width="1.625" style="100" customWidth="1"/>
    <col min="12290" max="12290" width="1.25" style="100" customWidth="1"/>
    <col min="12291" max="12291" width="6.375" style="100" customWidth="1"/>
    <col min="12292" max="12292" width="24.25" style="100" customWidth="1"/>
    <col min="12293" max="12304" width="5.375" style="100" customWidth="1"/>
    <col min="12305" max="12306" width="7.75" style="100" customWidth="1"/>
    <col min="12307" max="12544" width="9" style="100"/>
    <col min="12545" max="12545" width="1.625" style="100" customWidth="1"/>
    <col min="12546" max="12546" width="1.25" style="100" customWidth="1"/>
    <col min="12547" max="12547" width="6.375" style="100" customWidth="1"/>
    <col min="12548" max="12548" width="24.25" style="100" customWidth="1"/>
    <col min="12549" max="12560" width="5.375" style="100" customWidth="1"/>
    <col min="12561" max="12562" width="7.75" style="100" customWidth="1"/>
    <col min="12563" max="12800" width="9" style="100"/>
    <col min="12801" max="12801" width="1.625" style="100" customWidth="1"/>
    <col min="12802" max="12802" width="1.25" style="100" customWidth="1"/>
    <col min="12803" max="12803" width="6.375" style="100" customWidth="1"/>
    <col min="12804" max="12804" width="24.25" style="100" customWidth="1"/>
    <col min="12805" max="12816" width="5.375" style="100" customWidth="1"/>
    <col min="12817" max="12818" width="7.75" style="100" customWidth="1"/>
    <col min="12819" max="13056" width="9" style="100"/>
    <col min="13057" max="13057" width="1.625" style="100" customWidth="1"/>
    <col min="13058" max="13058" width="1.25" style="100" customWidth="1"/>
    <col min="13059" max="13059" width="6.375" style="100" customWidth="1"/>
    <col min="13060" max="13060" width="24.25" style="100" customWidth="1"/>
    <col min="13061" max="13072" width="5.375" style="100" customWidth="1"/>
    <col min="13073" max="13074" width="7.75" style="100" customWidth="1"/>
    <col min="13075" max="13312" width="9" style="100"/>
    <col min="13313" max="13313" width="1.625" style="100" customWidth="1"/>
    <col min="13314" max="13314" width="1.25" style="100" customWidth="1"/>
    <col min="13315" max="13315" width="6.375" style="100" customWidth="1"/>
    <col min="13316" max="13316" width="24.25" style="100" customWidth="1"/>
    <col min="13317" max="13328" width="5.375" style="100" customWidth="1"/>
    <col min="13329" max="13330" width="7.75" style="100" customWidth="1"/>
    <col min="13331" max="13568" width="9" style="100"/>
    <col min="13569" max="13569" width="1.625" style="100" customWidth="1"/>
    <col min="13570" max="13570" width="1.25" style="100" customWidth="1"/>
    <col min="13571" max="13571" width="6.375" style="100" customWidth="1"/>
    <col min="13572" max="13572" width="24.25" style="100" customWidth="1"/>
    <col min="13573" max="13584" width="5.375" style="100" customWidth="1"/>
    <col min="13585" max="13586" width="7.75" style="100" customWidth="1"/>
    <col min="13587" max="13824" width="9" style="100"/>
    <col min="13825" max="13825" width="1.625" style="100" customWidth="1"/>
    <col min="13826" max="13826" width="1.25" style="100" customWidth="1"/>
    <col min="13827" max="13827" width="6.375" style="100" customWidth="1"/>
    <col min="13828" max="13828" width="24.25" style="100" customWidth="1"/>
    <col min="13829" max="13840" width="5.375" style="100" customWidth="1"/>
    <col min="13841" max="13842" width="7.75" style="100" customWidth="1"/>
    <col min="13843" max="14080" width="9" style="100"/>
    <col min="14081" max="14081" width="1.625" style="100" customWidth="1"/>
    <col min="14082" max="14082" width="1.25" style="100" customWidth="1"/>
    <col min="14083" max="14083" width="6.375" style="100" customWidth="1"/>
    <col min="14084" max="14084" width="24.25" style="100" customWidth="1"/>
    <col min="14085" max="14096" width="5.375" style="100" customWidth="1"/>
    <col min="14097" max="14098" width="7.75" style="100" customWidth="1"/>
    <col min="14099" max="14336" width="9" style="100"/>
    <col min="14337" max="14337" width="1.625" style="100" customWidth="1"/>
    <col min="14338" max="14338" width="1.25" style="100" customWidth="1"/>
    <col min="14339" max="14339" width="6.375" style="100" customWidth="1"/>
    <col min="14340" max="14340" width="24.25" style="100" customWidth="1"/>
    <col min="14341" max="14352" width="5.375" style="100" customWidth="1"/>
    <col min="14353" max="14354" width="7.75" style="100" customWidth="1"/>
    <col min="14355" max="14592" width="9" style="100"/>
    <col min="14593" max="14593" width="1.625" style="100" customWidth="1"/>
    <col min="14594" max="14594" width="1.25" style="100" customWidth="1"/>
    <col min="14595" max="14595" width="6.375" style="100" customWidth="1"/>
    <col min="14596" max="14596" width="24.25" style="100" customWidth="1"/>
    <col min="14597" max="14608" width="5.375" style="100" customWidth="1"/>
    <col min="14609" max="14610" width="7.75" style="100" customWidth="1"/>
    <col min="14611" max="14848" width="9" style="100"/>
    <col min="14849" max="14849" width="1.625" style="100" customWidth="1"/>
    <col min="14850" max="14850" width="1.25" style="100" customWidth="1"/>
    <col min="14851" max="14851" width="6.375" style="100" customWidth="1"/>
    <col min="14852" max="14852" width="24.25" style="100" customWidth="1"/>
    <col min="14853" max="14864" width="5.375" style="100" customWidth="1"/>
    <col min="14865" max="14866" width="7.75" style="100" customWidth="1"/>
    <col min="14867" max="15104" width="9" style="100"/>
    <col min="15105" max="15105" width="1.625" style="100" customWidth="1"/>
    <col min="15106" max="15106" width="1.25" style="100" customWidth="1"/>
    <col min="15107" max="15107" width="6.375" style="100" customWidth="1"/>
    <col min="15108" max="15108" width="24.25" style="100" customWidth="1"/>
    <col min="15109" max="15120" width="5.375" style="100" customWidth="1"/>
    <col min="15121" max="15122" width="7.75" style="100" customWidth="1"/>
    <col min="15123" max="15360" width="9" style="100"/>
    <col min="15361" max="15361" width="1.625" style="100" customWidth="1"/>
    <col min="15362" max="15362" width="1.25" style="100" customWidth="1"/>
    <col min="15363" max="15363" width="6.375" style="100" customWidth="1"/>
    <col min="15364" max="15364" width="24.25" style="100" customWidth="1"/>
    <col min="15365" max="15376" width="5.375" style="100" customWidth="1"/>
    <col min="15377" max="15378" width="7.75" style="100" customWidth="1"/>
    <col min="15379" max="15616" width="9" style="100"/>
    <col min="15617" max="15617" width="1.625" style="100" customWidth="1"/>
    <col min="15618" max="15618" width="1.25" style="100" customWidth="1"/>
    <col min="15619" max="15619" width="6.375" style="100" customWidth="1"/>
    <col min="15620" max="15620" width="24.25" style="100" customWidth="1"/>
    <col min="15621" max="15632" width="5.375" style="100" customWidth="1"/>
    <col min="15633" max="15634" width="7.75" style="100" customWidth="1"/>
    <col min="15635" max="15872" width="9" style="100"/>
    <col min="15873" max="15873" width="1.625" style="100" customWidth="1"/>
    <col min="15874" max="15874" width="1.25" style="100" customWidth="1"/>
    <col min="15875" max="15875" width="6.375" style="100" customWidth="1"/>
    <col min="15876" max="15876" width="24.25" style="100" customWidth="1"/>
    <col min="15877" max="15888" width="5.375" style="100" customWidth="1"/>
    <col min="15889" max="15890" width="7.75" style="100" customWidth="1"/>
    <col min="15891" max="16128" width="9" style="100"/>
    <col min="16129" max="16129" width="1.625" style="100" customWidth="1"/>
    <col min="16130" max="16130" width="1.25" style="100" customWidth="1"/>
    <col min="16131" max="16131" width="6.375" style="100" customWidth="1"/>
    <col min="16132" max="16132" width="24.25" style="100" customWidth="1"/>
    <col min="16133" max="16144" width="5.375" style="100" customWidth="1"/>
    <col min="16145" max="16146" width="7.75" style="100" customWidth="1"/>
    <col min="16147" max="16384" width="9" style="100"/>
  </cols>
  <sheetData>
    <row r="1" spans="1:17" ht="17.25">
      <c r="A1" s="460" t="s">
        <v>171</v>
      </c>
      <c r="B1" s="460"/>
      <c r="C1" s="460"/>
      <c r="D1" s="460"/>
      <c r="E1" s="460"/>
      <c r="F1" s="460"/>
      <c r="G1" s="460"/>
      <c r="H1" s="460"/>
      <c r="I1" s="460"/>
      <c r="J1" s="460"/>
      <c r="K1" s="460"/>
      <c r="L1" s="460"/>
      <c r="M1" s="460"/>
      <c r="N1" s="460"/>
      <c r="O1" s="460"/>
      <c r="P1" s="460"/>
      <c r="Q1" s="460"/>
    </row>
    <row r="2" spans="1:17" ht="16.5" customHeight="1"/>
    <row r="3" spans="1:17" ht="19.5" customHeight="1">
      <c r="O3" s="461" t="s">
        <v>143</v>
      </c>
      <c r="P3" s="461"/>
      <c r="Q3" s="461"/>
    </row>
    <row r="4" spans="1:17" ht="19.5" customHeight="1">
      <c r="A4" s="100" t="s">
        <v>167</v>
      </c>
    </row>
    <row r="5" spans="1:17" ht="24.75" customHeight="1">
      <c r="I5" s="100" t="s">
        <v>98</v>
      </c>
      <c r="K5" s="462"/>
      <c r="L5" s="462"/>
      <c r="M5" s="462"/>
      <c r="N5" s="462"/>
      <c r="O5" s="462"/>
      <c r="P5" s="462"/>
      <c r="Q5" s="462"/>
    </row>
    <row r="6" spans="1:17" ht="24.75" customHeight="1">
      <c r="I6" s="100" t="s">
        <v>99</v>
      </c>
      <c r="K6" s="463">
        <f>+報告書様式!O4</f>
        <v>0</v>
      </c>
      <c r="L6" s="463"/>
      <c r="M6" s="463"/>
      <c r="N6" s="463"/>
      <c r="O6" s="463"/>
      <c r="P6" s="463"/>
      <c r="Q6" s="463"/>
    </row>
    <row r="7" spans="1:17" ht="24.75" customHeight="1">
      <c r="I7" s="100" t="s">
        <v>100</v>
      </c>
      <c r="K7" s="464"/>
      <c r="L7" s="464"/>
      <c r="M7" s="464"/>
      <c r="N7" s="464"/>
      <c r="O7" s="464"/>
      <c r="P7" s="464"/>
      <c r="Q7" s="464"/>
    </row>
    <row r="9" spans="1:17" ht="18.75" customHeight="1">
      <c r="A9" s="101" t="s">
        <v>101</v>
      </c>
    </row>
    <row r="10" spans="1:17" ht="18.75" customHeight="1">
      <c r="B10" s="100" t="s">
        <v>102</v>
      </c>
    </row>
    <row r="11" spans="1:17" ht="18.75" customHeight="1">
      <c r="C11" s="423"/>
      <c r="D11" s="424"/>
      <c r="E11" s="102" t="s">
        <v>103</v>
      </c>
      <c r="F11" s="102" t="s">
        <v>104</v>
      </c>
      <c r="G11" s="102" t="s">
        <v>105</v>
      </c>
      <c r="H11" s="102" t="s">
        <v>106</v>
      </c>
      <c r="I11" s="102" t="s">
        <v>107</v>
      </c>
      <c r="J11" s="102" t="s">
        <v>108</v>
      </c>
      <c r="K11" s="102" t="s">
        <v>109</v>
      </c>
      <c r="L11" s="102" t="s">
        <v>110</v>
      </c>
      <c r="M11" s="102" t="s">
        <v>111</v>
      </c>
      <c r="N11" s="102" t="s">
        <v>112</v>
      </c>
      <c r="O11" s="102" t="s">
        <v>113</v>
      </c>
      <c r="P11" s="103" t="s">
        <v>114</v>
      </c>
      <c r="Q11" s="104" t="s">
        <v>115</v>
      </c>
    </row>
    <row r="12" spans="1:17" ht="21" customHeight="1">
      <c r="C12" s="448" t="s">
        <v>21</v>
      </c>
      <c r="D12" s="449"/>
      <c r="E12" s="127">
        <f>+集計表!$B$3</f>
        <v>0</v>
      </c>
      <c r="F12" s="127">
        <f>+集計表!$B$4</f>
        <v>0</v>
      </c>
      <c r="G12" s="127">
        <f>+集計表!$B$5</f>
        <v>0</v>
      </c>
      <c r="H12" s="127">
        <f>+集計表!$B$6</f>
        <v>0</v>
      </c>
      <c r="I12" s="127">
        <f>+集計表!$B$7</f>
        <v>0</v>
      </c>
      <c r="J12" s="127">
        <f>+集計表!$B$8</f>
        <v>0</v>
      </c>
      <c r="K12" s="127">
        <f>+集計表!$B$9</f>
        <v>0</v>
      </c>
      <c r="L12" s="127">
        <f>+集計表!$B$10</f>
        <v>0</v>
      </c>
      <c r="M12" s="127">
        <f>+集計表!$B$11</f>
        <v>0</v>
      </c>
      <c r="N12" s="127">
        <f>+集計表!$B$12</f>
        <v>0</v>
      </c>
      <c r="O12" s="127">
        <f>+集計表!$B$13</f>
        <v>0</v>
      </c>
      <c r="P12" s="127">
        <f>+集計表!$B$14</f>
        <v>0</v>
      </c>
      <c r="Q12" s="105">
        <f>SUM(E12:P12)</f>
        <v>0</v>
      </c>
    </row>
    <row r="13" spans="1:17" ht="21" customHeight="1">
      <c r="C13" s="450" t="s">
        <v>116</v>
      </c>
      <c r="D13" s="451"/>
      <c r="E13" s="106"/>
      <c r="F13" s="106"/>
      <c r="G13" s="106"/>
      <c r="H13" s="106"/>
      <c r="I13" s="106"/>
      <c r="J13" s="106"/>
      <c r="K13" s="106"/>
      <c r="L13" s="106"/>
      <c r="M13" s="106"/>
      <c r="N13" s="106"/>
      <c r="O13" s="106"/>
      <c r="P13" s="107"/>
      <c r="Q13" s="108">
        <f>SUM(E13:P13)</f>
        <v>0</v>
      </c>
    </row>
    <row r="14" spans="1:17" ht="9" customHeight="1"/>
    <row r="15" spans="1:17" ht="18.75" customHeight="1">
      <c r="B15" s="100" t="s">
        <v>117</v>
      </c>
      <c r="F15" s="452"/>
      <c r="G15" s="453"/>
      <c r="H15" s="100" t="s">
        <v>118</v>
      </c>
    </row>
    <row r="16" spans="1:17" ht="18.75" customHeight="1">
      <c r="C16" s="101" t="s">
        <v>172</v>
      </c>
      <c r="D16" s="101"/>
      <c r="F16" s="109"/>
      <c r="G16" s="109"/>
    </row>
    <row r="17" spans="1:17" ht="9" customHeight="1"/>
    <row r="18" spans="1:17" ht="18.75" customHeight="1">
      <c r="B18" s="100" t="s">
        <v>119</v>
      </c>
    </row>
    <row r="19" spans="1:17" ht="18.75" customHeight="1">
      <c r="C19" s="423"/>
      <c r="D19" s="424"/>
      <c r="E19" s="418" t="s">
        <v>21</v>
      </c>
      <c r="F19" s="418"/>
      <c r="G19" s="418"/>
      <c r="H19" s="454" t="s">
        <v>120</v>
      </c>
      <c r="I19" s="455"/>
      <c r="J19" s="455"/>
      <c r="K19" s="456"/>
      <c r="L19" s="418" t="s">
        <v>121</v>
      </c>
      <c r="M19" s="418"/>
      <c r="N19" s="418"/>
    </row>
    <row r="20" spans="1:17" ht="21" customHeight="1">
      <c r="C20" s="425" t="s">
        <v>122</v>
      </c>
      <c r="D20" s="426"/>
      <c r="E20" s="457">
        <f>+Q12</f>
        <v>0</v>
      </c>
      <c r="F20" s="457"/>
      <c r="G20" s="457"/>
      <c r="H20" s="458">
        <f>+MAX(E20-250,0)</f>
        <v>0</v>
      </c>
      <c r="I20" s="458"/>
      <c r="J20" s="458"/>
      <c r="K20" s="458"/>
      <c r="L20" s="459">
        <f>+H20*19000</f>
        <v>0</v>
      </c>
      <c r="M20" s="459"/>
      <c r="N20" s="459"/>
    </row>
    <row r="21" spans="1:17" ht="21" customHeight="1" thickBot="1">
      <c r="C21" s="443" t="s">
        <v>123</v>
      </c>
      <c r="D21" s="444"/>
      <c r="E21" s="445">
        <f>+F15</f>
        <v>0</v>
      </c>
      <c r="F21" s="445"/>
      <c r="G21" s="445"/>
      <c r="H21" s="446">
        <f>+MAX(E21-250,0)</f>
        <v>0</v>
      </c>
      <c r="I21" s="446"/>
      <c r="J21" s="446"/>
      <c r="K21" s="446"/>
      <c r="L21" s="447">
        <f>+H21*19000</f>
        <v>0</v>
      </c>
      <c r="M21" s="447"/>
      <c r="N21" s="447"/>
    </row>
    <row r="22" spans="1:17" ht="21" customHeight="1" thickTop="1">
      <c r="C22" s="421" t="s">
        <v>124</v>
      </c>
      <c r="D22" s="422"/>
      <c r="E22" s="440">
        <f>+E20-E21</f>
        <v>0</v>
      </c>
      <c r="F22" s="440"/>
      <c r="G22" s="440"/>
      <c r="H22" s="441">
        <f>+H20-H21</f>
        <v>0</v>
      </c>
      <c r="I22" s="441"/>
      <c r="J22" s="441"/>
      <c r="K22" s="441"/>
      <c r="L22" s="442">
        <f>+L20-L21</f>
        <v>0</v>
      </c>
      <c r="M22" s="442"/>
      <c r="N22" s="442"/>
    </row>
    <row r="23" spans="1:17" ht="18.75" customHeight="1"/>
    <row r="24" spans="1:17" ht="18.75" customHeight="1">
      <c r="A24" s="101" t="s">
        <v>125</v>
      </c>
    </row>
    <row r="25" spans="1:17" ht="18.75" customHeight="1">
      <c r="B25" s="100" t="s">
        <v>126</v>
      </c>
      <c r="Q25" s="110" t="s">
        <v>127</v>
      </c>
    </row>
    <row r="26" spans="1:17" ht="18.75" customHeight="1">
      <c r="C26" s="423"/>
      <c r="D26" s="424"/>
      <c r="E26" s="102" t="s">
        <v>103</v>
      </c>
      <c r="F26" s="102" t="s">
        <v>104</v>
      </c>
      <c r="G26" s="102" t="s">
        <v>105</v>
      </c>
      <c r="H26" s="102" t="s">
        <v>106</v>
      </c>
      <c r="I26" s="102" t="s">
        <v>107</v>
      </c>
      <c r="J26" s="102" t="s">
        <v>108</v>
      </c>
      <c r="K26" s="102" t="s">
        <v>109</v>
      </c>
      <c r="L26" s="102" t="s">
        <v>110</v>
      </c>
      <c r="M26" s="102" t="s">
        <v>111</v>
      </c>
      <c r="N26" s="102" t="s">
        <v>112</v>
      </c>
      <c r="O26" s="102" t="s">
        <v>113</v>
      </c>
      <c r="P26" s="103" t="s">
        <v>114</v>
      </c>
      <c r="Q26" s="104" t="s">
        <v>2</v>
      </c>
    </row>
    <row r="27" spans="1:17" ht="21" customHeight="1">
      <c r="C27" s="425" t="s">
        <v>128</v>
      </c>
      <c r="D27" s="426"/>
      <c r="E27" s="127">
        <f>+集計表!$P$3</f>
        <v>0</v>
      </c>
      <c r="F27" s="127">
        <f>+集計表!$P$4</f>
        <v>0</v>
      </c>
      <c r="G27" s="127">
        <f>+集計表!$P$5</f>
        <v>0</v>
      </c>
      <c r="H27" s="127">
        <f>+集計表!$P$6</f>
        <v>0</v>
      </c>
      <c r="I27" s="127">
        <f>+集計表!$P$7</f>
        <v>0</v>
      </c>
      <c r="J27" s="127">
        <f>+集計表!$P$8</f>
        <v>0</v>
      </c>
      <c r="K27" s="127">
        <f>+集計表!$P$9</f>
        <v>0</v>
      </c>
      <c r="L27" s="127">
        <f>+集計表!$P$10</f>
        <v>0</v>
      </c>
      <c r="M27" s="127">
        <f>+集計表!$P$11</f>
        <v>0</v>
      </c>
      <c r="N27" s="127">
        <f>+集計表!$P$12</f>
        <v>0</v>
      </c>
      <c r="O27" s="127">
        <f>+集計表!$P$13</f>
        <v>0</v>
      </c>
      <c r="P27" s="127">
        <f>+集計表!$P$14</f>
        <v>0</v>
      </c>
      <c r="Q27" s="105">
        <f>SUM(E27:P27)</f>
        <v>0</v>
      </c>
    </row>
    <row r="28" spans="1:17" ht="21" customHeight="1">
      <c r="C28" s="431" t="s">
        <v>129</v>
      </c>
      <c r="D28" s="432"/>
      <c r="E28" s="130">
        <f>+集計表!$O$3</f>
        <v>0</v>
      </c>
      <c r="F28" s="130">
        <f>+集計表!$O$4</f>
        <v>0</v>
      </c>
      <c r="G28" s="130">
        <f>+集計表!$O$5</f>
        <v>0</v>
      </c>
      <c r="H28" s="130">
        <f>+集計表!$O$6</f>
        <v>0</v>
      </c>
      <c r="I28" s="130">
        <f>+集計表!$O$7</f>
        <v>0</v>
      </c>
      <c r="J28" s="130">
        <f>+集計表!$O$8</f>
        <v>0</v>
      </c>
      <c r="K28" s="130">
        <f>+集計表!$O$9</f>
        <v>0</v>
      </c>
      <c r="L28" s="130">
        <f>+集計表!$O$10</f>
        <v>0</v>
      </c>
      <c r="M28" s="130">
        <f>+集計表!$O$11</f>
        <v>0</v>
      </c>
      <c r="N28" s="130">
        <f>+集計表!$O$12</f>
        <v>0</v>
      </c>
      <c r="O28" s="130">
        <f>+集計表!$O$13</f>
        <v>0</v>
      </c>
      <c r="P28" s="130">
        <f>+集計表!$O$14</f>
        <v>0</v>
      </c>
      <c r="Q28" s="111">
        <f t="shared" ref="Q28:Q35" si="0">SUM(E28:P28)</f>
        <v>0</v>
      </c>
    </row>
    <row r="29" spans="1:17" ht="21" customHeight="1">
      <c r="C29" s="438" t="s">
        <v>130</v>
      </c>
      <c r="D29" s="439"/>
      <c r="E29" s="131">
        <f>+集計表!$N$3</f>
        <v>0</v>
      </c>
      <c r="F29" s="131">
        <f>+集計表!$N$4</f>
        <v>0</v>
      </c>
      <c r="G29" s="131">
        <f>+集計表!$N$5</f>
        <v>0</v>
      </c>
      <c r="H29" s="131">
        <f>+集計表!$N$6</f>
        <v>0</v>
      </c>
      <c r="I29" s="131">
        <f>+集計表!$N$7</f>
        <v>0</v>
      </c>
      <c r="J29" s="131">
        <f>+集計表!$N$8</f>
        <v>0</v>
      </c>
      <c r="K29" s="131">
        <f>+集計表!$N$9</f>
        <v>0</v>
      </c>
      <c r="L29" s="131">
        <f>+集計表!$N$10</f>
        <v>0</v>
      </c>
      <c r="M29" s="131">
        <f>+集計表!$N$11</f>
        <v>0</v>
      </c>
      <c r="N29" s="131">
        <f>+集計表!$N$12</f>
        <v>0</v>
      </c>
      <c r="O29" s="131">
        <f>+集計表!$N$13</f>
        <v>0</v>
      </c>
      <c r="P29" s="131">
        <f>+集計表!$N$14</f>
        <v>0</v>
      </c>
      <c r="Q29" s="108">
        <f t="shared" si="0"/>
        <v>0</v>
      </c>
    </row>
    <row r="30" spans="1:17" ht="21" customHeight="1">
      <c r="C30" s="423" t="s">
        <v>131</v>
      </c>
      <c r="D30" s="424"/>
      <c r="E30" s="112">
        <f>SUM(E27:E29)</f>
        <v>0</v>
      </c>
      <c r="F30" s="112">
        <f t="shared" ref="F30:P30" si="1">SUM(F27:F29)</f>
        <v>0</v>
      </c>
      <c r="G30" s="112">
        <f t="shared" si="1"/>
        <v>0</v>
      </c>
      <c r="H30" s="112">
        <f t="shared" si="1"/>
        <v>0</v>
      </c>
      <c r="I30" s="112">
        <f t="shared" si="1"/>
        <v>0</v>
      </c>
      <c r="J30" s="112">
        <f t="shared" si="1"/>
        <v>0</v>
      </c>
      <c r="K30" s="112">
        <f t="shared" si="1"/>
        <v>0</v>
      </c>
      <c r="L30" s="112">
        <f t="shared" si="1"/>
        <v>0</v>
      </c>
      <c r="M30" s="112">
        <f t="shared" si="1"/>
        <v>0</v>
      </c>
      <c r="N30" s="112">
        <f t="shared" si="1"/>
        <v>0</v>
      </c>
      <c r="O30" s="112">
        <f t="shared" si="1"/>
        <v>0</v>
      </c>
      <c r="P30" s="112">
        <f t="shared" si="1"/>
        <v>0</v>
      </c>
      <c r="Q30" s="108">
        <f t="shared" si="0"/>
        <v>0</v>
      </c>
    </row>
    <row r="31" spans="1:17" ht="21" customHeight="1">
      <c r="C31" s="425" t="s">
        <v>132</v>
      </c>
      <c r="D31" s="426"/>
      <c r="E31" s="132">
        <f>+集計表!$M$3</f>
        <v>0</v>
      </c>
      <c r="F31" s="132">
        <f>+集計表!$M$4</f>
        <v>0</v>
      </c>
      <c r="G31" s="132">
        <f>+集計表!$M$5</f>
        <v>0</v>
      </c>
      <c r="H31" s="132">
        <f>+集計表!$M$6</f>
        <v>0</v>
      </c>
      <c r="I31" s="132">
        <f>+集計表!$M$7</f>
        <v>0</v>
      </c>
      <c r="J31" s="132">
        <f>+集計表!$M$8</f>
        <v>0</v>
      </c>
      <c r="K31" s="132">
        <f>+集計表!$M$9</f>
        <v>0</v>
      </c>
      <c r="L31" s="132">
        <f>+集計表!$M$10</f>
        <v>0</v>
      </c>
      <c r="M31" s="132">
        <f>+集計表!$M$11</f>
        <v>0</v>
      </c>
      <c r="N31" s="132">
        <f>+集計表!$M$12</f>
        <v>0</v>
      </c>
      <c r="O31" s="132">
        <f>+集計表!$M$13</f>
        <v>0</v>
      </c>
      <c r="P31" s="132">
        <f>+集計表!$M$14</f>
        <v>0</v>
      </c>
      <c r="Q31" s="113">
        <f t="shared" si="0"/>
        <v>0</v>
      </c>
    </row>
    <row r="32" spans="1:17" ht="21" customHeight="1">
      <c r="C32" s="431" t="s">
        <v>133</v>
      </c>
      <c r="D32" s="432"/>
      <c r="E32" s="130">
        <f>+集計表!$L$3</f>
        <v>0</v>
      </c>
      <c r="F32" s="130">
        <f>+集計表!$L$4</f>
        <v>0</v>
      </c>
      <c r="G32" s="130">
        <f>+集計表!$L$5</f>
        <v>0</v>
      </c>
      <c r="H32" s="130">
        <f>+集計表!$L$6</f>
        <v>0</v>
      </c>
      <c r="I32" s="130">
        <f>+集計表!$L$7</f>
        <v>0</v>
      </c>
      <c r="J32" s="130">
        <f>+集計表!$L$8</f>
        <v>0</v>
      </c>
      <c r="K32" s="130">
        <f>+集計表!$L$9</f>
        <v>0</v>
      </c>
      <c r="L32" s="130">
        <f>+集計表!$L$10</f>
        <v>0</v>
      </c>
      <c r="M32" s="130">
        <f>+集計表!$L$11</f>
        <v>0</v>
      </c>
      <c r="N32" s="130">
        <f>+集計表!$L$12</f>
        <v>0</v>
      </c>
      <c r="O32" s="130">
        <f>+集計表!$L$13</f>
        <v>0</v>
      </c>
      <c r="P32" s="130">
        <f>+集計表!$L$14</f>
        <v>0</v>
      </c>
      <c r="Q32" s="111">
        <f t="shared" si="0"/>
        <v>0</v>
      </c>
    </row>
    <row r="33" spans="2:17" ht="21" customHeight="1">
      <c r="C33" s="438" t="s">
        <v>134</v>
      </c>
      <c r="D33" s="439"/>
      <c r="E33" s="131">
        <f>+集計表!$K$3</f>
        <v>0</v>
      </c>
      <c r="F33" s="131">
        <f>+集計表!$K$4</f>
        <v>0</v>
      </c>
      <c r="G33" s="131">
        <f>+集計表!$K$5</f>
        <v>0</v>
      </c>
      <c r="H33" s="131">
        <f>+集計表!$K$6</f>
        <v>0</v>
      </c>
      <c r="I33" s="131">
        <f>+集計表!$K$7</f>
        <v>0</v>
      </c>
      <c r="J33" s="131">
        <f>+集計表!$K$8</f>
        <v>0</v>
      </c>
      <c r="K33" s="131">
        <f>+集計表!$K$9</f>
        <v>0</v>
      </c>
      <c r="L33" s="131">
        <f>+集計表!$K$10</f>
        <v>0</v>
      </c>
      <c r="M33" s="131">
        <f>+集計表!$K$11</f>
        <v>0</v>
      </c>
      <c r="N33" s="131">
        <f>+集計表!$K$12</f>
        <v>0</v>
      </c>
      <c r="O33" s="131">
        <f>+集計表!$K$13</f>
        <v>0</v>
      </c>
      <c r="P33" s="131">
        <f>+集計表!$K$14</f>
        <v>0</v>
      </c>
      <c r="Q33" s="108">
        <f t="shared" si="0"/>
        <v>0</v>
      </c>
    </row>
    <row r="34" spans="2:17" ht="21" customHeight="1" thickBot="1">
      <c r="C34" s="419" t="s">
        <v>135</v>
      </c>
      <c r="D34" s="420"/>
      <c r="E34" s="112">
        <f>SUM(E31:E33)</f>
        <v>0</v>
      </c>
      <c r="F34" s="112">
        <f t="shared" ref="F34:P34" si="2">SUM(F31:F33)</f>
        <v>0</v>
      </c>
      <c r="G34" s="112">
        <f t="shared" si="2"/>
        <v>0</v>
      </c>
      <c r="H34" s="112">
        <f t="shared" si="2"/>
        <v>0</v>
      </c>
      <c r="I34" s="112">
        <f t="shared" si="2"/>
        <v>0</v>
      </c>
      <c r="J34" s="112">
        <f t="shared" si="2"/>
        <v>0</v>
      </c>
      <c r="K34" s="112">
        <f t="shared" si="2"/>
        <v>0</v>
      </c>
      <c r="L34" s="112">
        <f t="shared" si="2"/>
        <v>0</v>
      </c>
      <c r="M34" s="112">
        <f t="shared" si="2"/>
        <v>0</v>
      </c>
      <c r="N34" s="112">
        <f t="shared" si="2"/>
        <v>0</v>
      </c>
      <c r="O34" s="112">
        <f t="shared" si="2"/>
        <v>0</v>
      </c>
      <c r="P34" s="112">
        <f t="shared" si="2"/>
        <v>0</v>
      </c>
      <c r="Q34" s="114">
        <f t="shared" si="0"/>
        <v>0</v>
      </c>
    </row>
    <row r="35" spans="2:17" ht="21" customHeight="1" thickTop="1">
      <c r="C35" s="421" t="s">
        <v>2</v>
      </c>
      <c r="D35" s="422"/>
      <c r="E35" s="115">
        <f>SUM(E34,E30)</f>
        <v>0</v>
      </c>
      <c r="F35" s="115">
        <f t="shared" ref="F35:P35" si="3">SUM(F34,F30)</f>
        <v>0</v>
      </c>
      <c r="G35" s="115">
        <f t="shared" si="3"/>
        <v>0</v>
      </c>
      <c r="H35" s="115">
        <f t="shared" si="3"/>
        <v>0</v>
      </c>
      <c r="I35" s="115">
        <f t="shared" si="3"/>
        <v>0</v>
      </c>
      <c r="J35" s="115">
        <f t="shared" si="3"/>
        <v>0</v>
      </c>
      <c r="K35" s="115">
        <f t="shared" si="3"/>
        <v>0</v>
      </c>
      <c r="L35" s="115">
        <f t="shared" si="3"/>
        <v>0</v>
      </c>
      <c r="M35" s="115">
        <f t="shared" si="3"/>
        <v>0</v>
      </c>
      <c r="N35" s="115">
        <f t="shared" si="3"/>
        <v>0</v>
      </c>
      <c r="O35" s="115">
        <f t="shared" si="3"/>
        <v>0</v>
      </c>
      <c r="P35" s="115">
        <f t="shared" si="3"/>
        <v>0</v>
      </c>
      <c r="Q35" s="116">
        <f t="shared" si="0"/>
        <v>0</v>
      </c>
    </row>
    <row r="36" spans="2:17" ht="18.75" customHeight="1"/>
    <row r="37" spans="2:17" ht="18.75" customHeight="1">
      <c r="B37" s="100" t="s">
        <v>168</v>
      </c>
      <c r="Q37" s="110"/>
    </row>
    <row r="38" spans="2:17" ht="18.75" customHeight="1">
      <c r="C38" s="423"/>
      <c r="D38" s="424"/>
      <c r="E38" s="102" t="s">
        <v>103</v>
      </c>
      <c r="F38" s="102" t="s">
        <v>104</v>
      </c>
      <c r="G38" s="102" t="s">
        <v>105</v>
      </c>
      <c r="H38" s="102" t="s">
        <v>106</v>
      </c>
      <c r="I38" s="102" t="s">
        <v>107</v>
      </c>
      <c r="J38" s="102" t="s">
        <v>108</v>
      </c>
      <c r="K38" s="102" t="s">
        <v>109</v>
      </c>
      <c r="L38" s="102" t="s">
        <v>110</v>
      </c>
      <c r="M38" s="102" t="s">
        <v>111</v>
      </c>
      <c r="N38" s="102" t="s">
        <v>112</v>
      </c>
      <c r="O38" s="102" t="s">
        <v>113</v>
      </c>
      <c r="P38" s="103" t="s">
        <v>114</v>
      </c>
      <c r="Q38" s="104" t="s">
        <v>2</v>
      </c>
    </row>
    <row r="39" spans="2:17" ht="21" customHeight="1">
      <c r="C39" s="425" t="s">
        <v>169</v>
      </c>
      <c r="D39" s="426"/>
      <c r="E39" s="133"/>
      <c r="F39" s="133"/>
      <c r="G39" s="133"/>
      <c r="H39" s="133"/>
      <c r="I39" s="133"/>
      <c r="J39" s="133"/>
      <c r="K39" s="133"/>
      <c r="L39" s="133"/>
      <c r="M39" s="133"/>
      <c r="N39" s="133"/>
      <c r="O39" s="133"/>
      <c r="P39" s="134"/>
      <c r="Q39" s="105">
        <f>SUM(E39:P39)</f>
        <v>0</v>
      </c>
    </row>
    <row r="40" spans="2:17" ht="21" customHeight="1" thickBot="1">
      <c r="C40" s="427" t="s">
        <v>170</v>
      </c>
      <c r="D40" s="428"/>
      <c r="E40" s="135"/>
      <c r="F40" s="135"/>
      <c r="G40" s="135"/>
      <c r="H40" s="135"/>
      <c r="I40" s="135"/>
      <c r="J40" s="135"/>
      <c r="K40" s="135"/>
      <c r="L40" s="135"/>
      <c r="M40" s="135"/>
      <c r="N40" s="135"/>
      <c r="O40" s="135"/>
      <c r="P40" s="136"/>
      <c r="Q40" s="111">
        <f t="shared" ref="Q40:Q41" si="4">SUM(E40:P40)</f>
        <v>0</v>
      </c>
    </row>
    <row r="41" spans="2:17" ht="21" customHeight="1" thickTop="1" thickBot="1">
      <c r="C41" s="421" t="s">
        <v>2</v>
      </c>
      <c r="D41" s="422"/>
      <c r="E41" s="115">
        <f>+集計表!$R$3</f>
        <v>0</v>
      </c>
      <c r="F41" s="115">
        <f>+集計表!$R$4</f>
        <v>0</v>
      </c>
      <c r="G41" s="115">
        <f>+集計表!$R$5</f>
        <v>0</v>
      </c>
      <c r="H41" s="115">
        <f>+集計表!$R$6</f>
        <v>0</v>
      </c>
      <c r="I41" s="115">
        <f>+集計表!$R$7</f>
        <v>0</v>
      </c>
      <c r="J41" s="115">
        <f>+集計表!$R$8</f>
        <v>0</v>
      </c>
      <c r="K41" s="115">
        <f>+集計表!$R$9</f>
        <v>0</v>
      </c>
      <c r="L41" s="115">
        <f>+集計表!$R$10</f>
        <v>0</v>
      </c>
      <c r="M41" s="115">
        <f>+集計表!$R$11</f>
        <v>0</v>
      </c>
      <c r="N41" s="115">
        <f>+集計表!$R$12</f>
        <v>0</v>
      </c>
      <c r="O41" s="115">
        <f>+集計表!$R$13</f>
        <v>0</v>
      </c>
      <c r="P41" s="115">
        <f>+集計表!$R$14</f>
        <v>0</v>
      </c>
      <c r="Q41" s="116">
        <f t="shared" si="4"/>
        <v>0</v>
      </c>
    </row>
    <row r="42" spans="2:17" ht="21" customHeight="1">
      <c r="C42" s="429" t="s">
        <v>153</v>
      </c>
      <c r="D42" s="430"/>
      <c r="E42" s="194"/>
      <c r="F42" s="194"/>
      <c r="G42" s="194"/>
      <c r="H42" s="194"/>
      <c r="I42" s="194"/>
      <c r="J42" s="194"/>
      <c r="K42" s="194"/>
      <c r="L42" s="194"/>
      <c r="M42" s="194"/>
      <c r="N42" s="194"/>
      <c r="O42" s="194"/>
      <c r="P42" s="194"/>
      <c r="Q42" s="195"/>
    </row>
    <row r="43" spans="2:17" ht="21" customHeight="1">
      <c r="C43" s="431" t="s">
        <v>154</v>
      </c>
      <c r="D43" s="432"/>
      <c r="E43" s="196"/>
      <c r="F43" s="196"/>
      <c r="G43" s="196"/>
      <c r="H43" s="196"/>
      <c r="I43" s="196"/>
      <c r="J43" s="196"/>
      <c r="K43" s="196"/>
      <c r="L43" s="196"/>
      <c r="M43" s="196"/>
      <c r="N43" s="196"/>
      <c r="O43" s="196"/>
      <c r="P43" s="196"/>
      <c r="Q43" s="197"/>
    </row>
    <row r="44" spans="2:17" ht="21" customHeight="1" thickBot="1">
      <c r="C44" s="427" t="s">
        <v>155</v>
      </c>
      <c r="D44" s="428"/>
      <c r="E44" s="198"/>
      <c r="F44" s="198"/>
      <c r="G44" s="198"/>
      <c r="H44" s="198"/>
      <c r="I44" s="198"/>
      <c r="J44" s="198"/>
      <c r="K44" s="198"/>
      <c r="L44" s="198"/>
      <c r="M44" s="198"/>
      <c r="N44" s="198"/>
      <c r="O44" s="198"/>
      <c r="P44" s="199"/>
      <c r="Q44" s="200"/>
    </row>
    <row r="45" spans="2:17" ht="21" customHeight="1" thickTop="1" thickBot="1">
      <c r="C45" s="433" t="s">
        <v>156</v>
      </c>
      <c r="D45" s="434"/>
      <c r="E45" s="201">
        <f>+COUNTA(E42:E44)</f>
        <v>0</v>
      </c>
      <c r="F45" s="201">
        <f t="shared" ref="F45:P45" si="5">+COUNTA(F42:F44)</f>
        <v>0</v>
      </c>
      <c r="G45" s="201">
        <f t="shared" si="5"/>
        <v>0</v>
      </c>
      <c r="H45" s="201">
        <f t="shared" si="5"/>
        <v>0</v>
      </c>
      <c r="I45" s="201">
        <f t="shared" si="5"/>
        <v>0</v>
      </c>
      <c r="J45" s="201">
        <f t="shared" si="5"/>
        <v>0</v>
      </c>
      <c r="K45" s="201">
        <f t="shared" si="5"/>
        <v>0</v>
      </c>
      <c r="L45" s="201">
        <f t="shared" si="5"/>
        <v>0</v>
      </c>
      <c r="M45" s="201">
        <f t="shared" si="5"/>
        <v>0</v>
      </c>
      <c r="N45" s="201">
        <f t="shared" si="5"/>
        <v>0</v>
      </c>
      <c r="O45" s="201">
        <f t="shared" si="5"/>
        <v>0</v>
      </c>
      <c r="P45" s="202">
        <f t="shared" si="5"/>
        <v>0</v>
      </c>
      <c r="Q45" s="203">
        <f>IFERROR(ROUND(AVERAGE(E45:P45),2),0)</f>
        <v>0</v>
      </c>
    </row>
    <row r="46" spans="2:17" ht="21.75" customHeight="1">
      <c r="C46" s="435" t="s">
        <v>157</v>
      </c>
      <c r="D46" s="204" t="s">
        <v>158</v>
      </c>
      <c r="E46" s="205" t="str">
        <f>IF(AND(E41&gt;0,E45&gt;0),"○","")</f>
        <v/>
      </c>
      <c r="F46" s="205" t="str">
        <f>IF(AND(OR(E46="○",F41&gt;0),F45&gt;0),"○","")</f>
        <v/>
      </c>
      <c r="G46" s="209" t="str">
        <f t="shared" ref="G46:P46" si="6">IF(AND(OR(F46="○",G41&gt;0),G45&gt;0),"○","")</f>
        <v/>
      </c>
      <c r="H46" s="209" t="str">
        <f t="shared" si="6"/>
        <v/>
      </c>
      <c r="I46" s="209" t="str">
        <f t="shared" si="6"/>
        <v/>
      </c>
      <c r="J46" s="209" t="str">
        <f t="shared" si="6"/>
        <v/>
      </c>
      <c r="K46" s="209" t="str">
        <f t="shared" si="6"/>
        <v/>
      </c>
      <c r="L46" s="209" t="str">
        <f t="shared" si="6"/>
        <v/>
      </c>
      <c r="M46" s="209" t="str">
        <f t="shared" si="6"/>
        <v/>
      </c>
      <c r="N46" s="209" t="str">
        <f t="shared" si="6"/>
        <v/>
      </c>
      <c r="O46" s="209" t="str">
        <f t="shared" si="6"/>
        <v/>
      </c>
      <c r="P46" s="209" t="str">
        <f t="shared" si="6"/>
        <v/>
      </c>
      <c r="Q46" s="206">
        <f>+COUNTIF(E46:P46,"○")</f>
        <v>0</v>
      </c>
    </row>
    <row r="47" spans="2:17" ht="21.75" customHeight="1">
      <c r="C47" s="436"/>
      <c r="D47" s="207" t="s">
        <v>159</v>
      </c>
      <c r="E47" s="207" t="str">
        <f>+IF(AND(E41&gt;2,E45&gt;1),"○","")</f>
        <v/>
      </c>
      <c r="F47" s="207" t="str">
        <f>+IF(AND(OR(E47="○",F41&gt;2),F45&gt;1),"○","")</f>
        <v/>
      </c>
      <c r="G47" s="210" t="str">
        <f t="shared" ref="G47:P47" si="7">+IF(AND(OR(F47="○",G41&gt;2),G45&gt;1),"○","")</f>
        <v/>
      </c>
      <c r="H47" s="210" t="str">
        <f t="shared" si="7"/>
        <v/>
      </c>
      <c r="I47" s="210" t="str">
        <f t="shared" si="7"/>
        <v/>
      </c>
      <c r="J47" s="210" t="str">
        <f t="shared" si="7"/>
        <v/>
      </c>
      <c r="K47" s="210" t="str">
        <f t="shared" si="7"/>
        <v/>
      </c>
      <c r="L47" s="210" t="str">
        <f t="shared" si="7"/>
        <v/>
      </c>
      <c r="M47" s="210" t="str">
        <f t="shared" si="7"/>
        <v/>
      </c>
      <c r="N47" s="210" t="str">
        <f t="shared" si="7"/>
        <v/>
      </c>
      <c r="O47" s="210" t="str">
        <f t="shared" si="7"/>
        <v/>
      </c>
      <c r="P47" s="210" t="str">
        <f t="shared" si="7"/>
        <v/>
      </c>
      <c r="Q47" s="111">
        <f t="shared" ref="Q47:Q48" si="8">+COUNTIF(E47:P47,"○")</f>
        <v>0</v>
      </c>
    </row>
    <row r="48" spans="2:17" ht="21.75" customHeight="1">
      <c r="C48" s="437"/>
      <c r="D48" s="112" t="s">
        <v>160</v>
      </c>
      <c r="E48" s="112" t="str">
        <f>+IF(AND(E41&gt;5,E45&gt;2),"○","")</f>
        <v/>
      </c>
      <c r="F48" s="112" t="str">
        <f>+IF(AND(OR(E48="○",F41&gt;5),F45&gt;2),"○","")</f>
        <v/>
      </c>
      <c r="G48" s="211" t="str">
        <f t="shared" ref="G48:P48" si="9">+IF(AND(OR(F48="○",G41&gt;5),G45&gt;2),"○","")</f>
        <v/>
      </c>
      <c r="H48" s="211" t="str">
        <f t="shared" si="9"/>
        <v/>
      </c>
      <c r="I48" s="211" t="str">
        <f t="shared" si="9"/>
        <v/>
      </c>
      <c r="J48" s="211" t="str">
        <f t="shared" si="9"/>
        <v/>
      </c>
      <c r="K48" s="211" t="str">
        <f t="shared" si="9"/>
        <v/>
      </c>
      <c r="L48" s="211" t="str">
        <f t="shared" si="9"/>
        <v/>
      </c>
      <c r="M48" s="211" t="str">
        <f t="shared" si="9"/>
        <v/>
      </c>
      <c r="N48" s="211" t="str">
        <f t="shared" si="9"/>
        <v/>
      </c>
      <c r="O48" s="211" t="str">
        <f t="shared" si="9"/>
        <v/>
      </c>
      <c r="P48" s="211" t="str">
        <f t="shared" si="9"/>
        <v/>
      </c>
      <c r="Q48" s="108">
        <f t="shared" si="8"/>
        <v>0</v>
      </c>
    </row>
    <row r="51" spans="1:18" ht="18.75" customHeight="1">
      <c r="A51" s="101" t="s">
        <v>137</v>
      </c>
      <c r="R51" s="110" t="s">
        <v>136</v>
      </c>
    </row>
    <row r="52" spans="1:18" ht="18.75" customHeight="1">
      <c r="C52" s="423"/>
      <c r="D52" s="424"/>
      <c r="E52" s="102" t="s">
        <v>103</v>
      </c>
      <c r="F52" s="102" t="s">
        <v>104</v>
      </c>
      <c r="G52" s="102" t="s">
        <v>105</v>
      </c>
      <c r="H52" s="102" t="s">
        <v>106</v>
      </c>
      <c r="I52" s="102" t="s">
        <v>107</v>
      </c>
      <c r="J52" s="102" t="s">
        <v>108</v>
      </c>
      <c r="K52" s="102" t="s">
        <v>109</v>
      </c>
      <c r="L52" s="102" t="s">
        <v>110</v>
      </c>
      <c r="M52" s="102" t="s">
        <v>111</v>
      </c>
      <c r="N52" s="102" t="s">
        <v>112</v>
      </c>
      <c r="O52" s="102" t="s">
        <v>113</v>
      </c>
      <c r="P52" s="117" t="s">
        <v>114</v>
      </c>
      <c r="Q52" s="117" t="s">
        <v>2</v>
      </c>
      <c r="R52" s="104" t="s">
        <v>138</v>
      </c>
    </row>
    <row r="53" spans="1:18" ht="18.75" customHeight="1" thickBot="1">
      <c r="C53" s="118" t="s">
        <v>139</v>
      </c>
      <c r="D53" s="118"/>
      <c r="E53" s="137">
        <f>+集計表!$V$3</f>
        <v>0</v>
      </c>
      <c r="F53" s="137">
        <f>+集計表!$V$4</f>
        <v>0</v>
      </c>
      <c r="G53" s="137">
        <f>+集計表!$V$5</f>
        <v>0</v>
      </c>
      <c r="H53" s="137">
        <f>+集計表!$V$6</f>
        <v>0</v>
      </c>
      <c r="I53" s="137">
        <f>+集計表!$V$7</f>
        <v>0</v>
      </c>
      <c r="J53" s="137">
        <f>+集計表!$V$8</f>
        <v>0</v>
      </c>
      <c r="K53" s="137">
        <f>+集計表!$V$9</f>
        <v>0</v>
      </c>
      <c r="L53" s="137">
        <f>+集計表!$V$10</f>
        <v>0</v>
      </c>
      <c r="M53" s="137">
        <f>+集計表!$V$11</f>
        <v>0</v>
      </c>
      <c r="N53" s="137">
        <f>+集計表!$V$12</f>
        <v>0</v>
      </c>
      <c r="O53" s="137">
        <f>+集計表!$V$13</f>
        <v>0</v>
      </c>
      <c r="P53" s="137">
        <f>+集計表!$V$14</f>
        <v>0</v>
      </c>
      <c r="Q53" s="117">
        <f>SUM(E53:P53)</f>
        <v>0</v>
      </c>
      <c r="R53" s="129">
        <f>ROUNDUP(Q53/12,0)</f>
        <v>0</v>
      </c>
    </row>
    <row r="54" spans="1:18" ht="21" customHeight="1" thickTop="1">
      <c r="C54" s="418" t="s">
        <v>140</v>
      </c>
      <c r="D54" s="119" t="s">
        <v>141</v>
      </c>
      <c r="E54" s="127">
        <f>+集計表!$D$3</f>
        <v>0</v>
      </c>
      <c r="F54" s="127">
        <f>+集計表!$D$4</f>
        <v>0</v>
      </c>
      <c r="G54" s="127">
        <f>+集計表!$D$5</f>
        <v>0</v>
      </c>
      <c r="H54" s="127">
        <f>+集計表!$D$6</f>
        <v>0</v>
      </c>
      <c r="I54" s="127">
        <f>+集計表!$D$7</f>
        <v>0</v>
      </c>
      <c r="J54" s="127">
        <f>+集計表!$D$8</f>
        <v>0</v>
      </c>
      <c r="K54" s="127">
        <f>+集計表!$D$9</f>
        <v>0</v>
      </c>
      <c r="L54" s="127">
        <f>+集計表!$D$10</f>
        <v>0</v>
      </c>
      <c r="M54" s="127">
        <f>+集計表!$D$11</f>
        <v>0</v>
      </c>
      <c r="N54" s="127">
        <f>+集計表!$D$12</f>
        <v>0</v>
      </c>
      <c r="O54" s="127">
        <f>+集計表!$D$13</f>
        <v>0</v>
      </c>
      <c r="P54" s="127">
        <f>+集計表!$D$14</f>
        <v>0</v>
      </c>
      <c r="Q54" s="120"/>
      <c r="R54" s="121"/>
    </row>
    <row r="55" spans="1:18" ht="21" customHeight="1">
      <c r="C55" s="418"/>
      <c r="D55" s="122" t="s">
        <v>142</v>
      </c>
      <c r="E55" s="138">
        <f>+E56-E54</f>
        <v>0</v>
      </c>
      <c r="F55" s="138">
        <f t="shared" ref="F55:P55" si="10">+F56-F54</f>
        <v>0</v>
      </c>
      <c r="G55" s="138">
        <f t="shared" si="10"/>
        <v>0</v>
      </c>
      <c r="H55" s="138">
        <f t="shared" si="10"/>
        <v>0</v>
      </c>
      <c r="I55" s="138">
        <f t="shared" si="10"/>
        <v>0</v>
      </c>
      <c r="J55" s="138">
        <f t="shared" si="10"/>
        <v>0</v>
      </c>
      <c r="K55" s="138">
        <f t="shared" si="10"/>
        <v>0</v>
      </c>
      <c r="L55" s="138">
        <f t="shared" si="10"/>
        <v>0</v>
      </c>
      <c r="M55" s="138">
        <f t="shared" si="10"/>
        <v>0</v>
      </c>
      <c r="N55" s="138">
        <f t="shared" si="10"/>
        <v>0</v>
      </c>
      <c r="O55" s="138">
        <f t="shared" si="10"/>
        <v>0</v>
      </c>
      <c r="P55" s="138">
        <f t="shared" si="10"/>
        <v>0</v>
      </c>
      <c r="Q55" s="123"/>
      <c r="R55" s="124"/>
    </row>
    <row r="56" spans="1:18" ht="21" customHeight="1">
      <c r="C56" s="125"/>
      <c r="D56" s="125"/>
      <c r="E56" s="128">
        <f>+集計表!$J$3</f>
        <v>0</v>
      </c>
      <c r="F56" s="128">
        <f>+集計表!$J$4</f>
        <v>0</v>
      </c>
      <c r="G56" s="128">
        <f>+集計表!$J$5</f>
        <v>0</v>
      </c>
      <c r="H56" s="128">
        <f>+集計表!$J$6</f>
        <v>0</v>
      </c>
      <c r="I56" s="128">
        <f>+集計表!$J$7</f>
        <v>0</v>
      </c>
      <c r="J56" s="128">
        <f>+集計表!$J$8</f>
        <v>0</v>
      </c>
      <c r="K56" s="128">
        <f>+集計表!$J$9</f>
        <v>0</v>
      </c>
      <c r="L56" s="128">
        <f>+集計表!$J$10</f>
        <v>0</v>
      </c>
      <c r="M56" s="128">
        <f>+集計表!$J$11</f>
        <v>0</v>
      </c>
      <c r="N56" s="128">
        <f>+集計表!$J$12</f>
        <v>0</v>
      </c>
      <c r="O56" s="128">
        <f>+集計表!$J$13</f>
        <v>0</v>
      </c>
      <c r="P56" s="128">
        <f>+集計表!$J$14</f>
        <v>0</v>
      </c>
      <c r="Q56" s="126"/>
    </row>
    <row r="57" spans="1:18" ht="21" customHeight="1">
      <c r="C57" s="125"/>
      <c r="D57" s="125"/>
      <c r="E57" s="126"/>
      <c r="F57" s="126"/>
      <c r="G57" s="126"/>
      <c r="H57" s="126"/>
      <c r="I57" s="126"/>
      <c r="J57" s="126"/>
      <c r="K57" s="126"/>
      <c r="L57" s="126"/>
      <c r="M57" s="126"/>
      <c r="N57" s="126"/>
      <c r="O57" s="126"/>
      <c r="P57" s="126"/>
      <c r="Q57" s="126"/>
    </row>
  </sheetData>
  <sheetProtection sheet="1" objects="1" scenarios="1"/>
  <mergeCells count="46">
    <mergeCell ref="C11:D11"/>
    <mergeCell ref="A1:Q1"/>
    <mergeCell ref="O3:Q3"/>
    <mergeCell ref="K5:Q5"/>
    <mergeCell ref="K6:Q6"/>
    <mergeCell ref="K7:Q7"/>
    <mergeCell ref="C21:D21"/>
    <mergeCell ref="E21:G21"/>
    <mergeCell ref="H21:K21"/>
    <mergeCell ref="L21:N21"/>
    <mergeCell ref="C12:D12"/>
    <mergeCell ref="C13:D13"/>
    <mergeCell ref="F15:G15"/>
    <mergeCell ref="C19:D19"/>
    <mergeCell ref="E19:G19"/>
    <mergeCell ref="H19:K19"/>
    <mergeCell ref="L19:N19"/>
    <mergeCell ref="C20:D20"/>
    <mergeCell ref="E20:G20"/>
    <mergeCell ref="H20:K20"/>
    <mergeCell ref="L20:N20"/>
    <mergeCell ref="C33:D33"/>
    <mergeCell ref="C22:D22"/>
    <mergeCell ref="E22:G22"/>
    <mergeCell ref="H22:K22"/>
    <mergeCell ref="L22:N22"/>
    <mergeCell ref="C26:D26"/>
    <mergeCell ref="C27:D27"/>
    <mergeCell ref="C28:D28"/>
    <mergeCell ref="C29:D29"/>
    <mergeCell ref="C30:D30"/>
    <mergeCell ref="C31:D31"/>
    <mergeCell ref="C32:D32"/>
    <mergeCell ref="C54:C55"/>
    <mergeCell ref="C34:D34"/>
    <mergeCell ref="C35:D35"/>
    <mergeCell ref="C38:D38"/>
    <mergeCell ref="C39:D39"/>
    <mergeCell ref="C40:D40"/>
    <mergeCell ref="C42:D42"/>
    <mergeCell ref="C43:D43"/>
    <mergeCell ref="C44:D44"/>
    <mergeCell ref="C41:D41"/>
    <mergeCell ref="C52:D52"/>
    <mergeCell ref="C45:D45"/>
    <mergeCell ref="C46:C48"/>
  </mergeCells>
  <phoneticPr fontId="3"/>
  <printOptions horizontalCentered="1"/>
  <pageMargins left="0.55000000000000004" right="0.19685039370078741" top="0.51" bottom="0.19685039370078741" header="0.23622047244094491" footer="0.23622047244094491"/>
  <pageSetup paperSize="9" scale="8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W15"/>
  <sheetViews>
    <sheetView workbookViewId="0">
      <selection activeCell="D4" sqref="D4"/>
    </sheetView>
  </sheetViews>
  <sheetFormatPr defaultRowHeight="13.5"/>
  <cols>
    <col min="3" max="3" width="14.125" bestFit="1" customWidth="1"/>
    <col min="4" max="19" width="9.875" customWidth="1"/>
    <col min="22" max="22" width="9.875" customWidth="1"/>
  </cols>
  <sheetData>
    <row r="1" spans="1:23" ht="14.25" customHeight="1">
      <c r="A1" s="365"/>
      <c r="B1" s="365" t="s">
        <v>35</v>
      </c>
      <c r="C1" s="370" t="s">
        <v>42</v>
      </c>
      <c r="D1" s="367" t="s">
        <v>43</v>
      </c>
      <c r="E1" s="367"/>
      <c r="F1" s="367"/>
      <c r="G1" s="367"/>
      <c r="H1" s="367"/>
      <c r="I1" s="367"/>
      <c r="J1" s="367"/>
      <c r="K1" s="367" t="s">
        <v>44</v>
      </c>
      <c r="L1" s="367"/>
      <c r="M1" s="367"/>
      <c r="N1" s="367"/>
      <c r="O1" s="367"/>
      <c r="P1" s="367"/>
      <c r="Q1" s="367"/>
      <c r="R1" s="364" t="s">
        <v>45</v>
      </c>
      <c r="S1" s="367" t="s">
        <v>48</v>
      </c>
      <c r="T1" s="367"/>
      <c r="U1" s="364" t="s">
        <v>47</v>
      </c>
      <c r="V1" s="368" t="s">
        <v>144</v>
      </c>
      <c r="W1" s="364" t="s">
        <v>165</v>
      </c>
    </row>
    <row r="2" spans="1:23" ht="14.25" customHeight="1">
      <c r="A2" s="366"/>
      <c r="B2" s="366"/>
      <c r="C2" s="371"/>
      <c r="D2" s="11">
        <v>6</v>
      </c>
      <c r="E2" s="11">
        <v>5</v>
      </c>
      <c r="F2" s="11">
        <v>4</v>
      </c>
      <c r="G2" s="11">
        <v>3</v>
      </c>
      <c r="H2" s="11">
        <v>2</v>
      </c>
      <c r="I2" s="11">
        <v>1</v>
      </c>
      <c r="J2" s="11" t="s">
        <v>17</v>
      </c>
      <c r="K2" s="11">
        <v>6</v>
      </c>
      <c r="L2" s="11">
        <v>5</v>
      </c>
      <c r="M2" s="11">
        <v>4</v>
      </c>
      <c r="N2" s="11">
        <v>3</v>
      </c>
      <c r="O2" s="11">
        <v>2</v>
      </c>
      <c r="P2" s="11">
        <v>1</v>
      </c>
      <c r="Q2" s="11" t="s">
        <v>17</v>
      </c>
      <c r="R2" s="364"/>
      <c r="S2" s="99" t="s">
        <v>46</v>
      </c>
      <c r="T2" s="99" t="s">
        <v>37</v>
      </c>
      <c r="U2" s="364"/>
      <c r="V2" s="369"/>
      <c r="W2" s="364"/>
    </row>
    <row r="3" spans="1:23" ht="14.25">
      <c r="A3" s="30" t="s">
        <v>23</v>
      </c>
      <c r="B3" s="30">
        <f>+'4月'!$Z$1</f>
        <v>0</v>
      </c>
      <c r="C3" s="31">
        <f>+'4月'!$M$74</f>
        <v>0</v>
      </c>
      <c r="D3" s="11">
        <f>+'4月'!$E$72</f>
        <v>0</v>
      </c>
      <c r="E3" s="11">
        <f>+'4月'!$F$72</f>
        <v>0</v>
      </c>
      <c r="F3" s="11">
        <f>+'4月'!$G$72</f>
        <v>0</v>
      </c>
      <c r="G3" s="11">
        <f>+'4月'!$H$72</f>
        <v>0</v>
      </c>
      <c r="H3" s="11">
        <f>+'4月'!$I$72</f>
        <v>0</v>
      </c>
      <c r="I3" s="11">
        <f>+'4月'!$J$72</f>
        <v>0</v>
      </c>
      <c r="J3" s="32">
        <f>SUM(D3:I3)</f>
        <v>0</v>
      </c>
      <c r="K3" s="11">
        <f>+'4月'!$E$74</f>
        <v>0</v>
      </c>
      <c r="L3" s="11">
        <f>+'4月'!$F$74</f>
        <v>0</v>
      </c>
      <c r="M3" s="11">
        <f>+'4月'!$G$74</f>
        <v>0</v>
      </c>
      <c r="N3" s="11">
        <f>+'4月'!$H$74</f>
        <v>0</v>
      </c>
      <c r="O3" s="11">
        <f>+'4月'!$I$74</f>
        <v>0</v>
      </c>
      <c r="P3" s="11">
        <f>+'4月'!$J$74</f>
        <v>0</v>
      </c>
      <c r="Q3" s="32">
        <f>SUM(K3:P3)</f>
        <v>0</v>
      </c>
      <c r="R3" s="32">
        <f>+'4月'!$M$72</f>
        <v>0</v>
      </c>
      <c r="S3" s="32">
        <f>+'4月'!$O$72</f>
        <v>0</v>
      </c>
      <c r="T3" s="30">
        <f>+'4月'!$P$72</f>
        <v>0</v>
      </c>
      <c r="U3" s="30">
        <f>+'4月'!$N$72</f>
        <v>0</v>
      </c>
      <c r="V3" s="32">
        <f t="shared" ref="V3:V14" si="0">+D3+ROUNDUP(E3*5/6,0)+ROUNDUP(F3*4/6,0)+ROUNDUP(G3*3/6,0)+ROUNDUP(H3*2/6,0)+ROUNDUP(I3*1/6,0)</f>
        <v>0</v>
      </c>
      <c r="W3" s="30">
        <f>+'4月'!$Q$72</f>
        <v>0</v>
      </c>
    </row>
    <row r="4" spans="1:23" ht="14.25">
      <c r="A4" s="30" t="s">
        <v>24</v>
      </c>
      <c r="B4" s="30">
        <f>+'5月'!$Z$1</f>
        <v>0</v>
      </c>
      <c r="C4" s="31">
        <f>+'5月'!$M$74</f>
        <v>0</v>
      </c>
      <c r="D4" s="11">
        <f>+'5月'!$E$72</f>
        <v>0</v>
      </c>
      <c r="E4" s="11">
        <f>+'5月'!$F$72</f>
        <v>0</v>
      </c>
      <c r="F4" s="11">
        <f>+'5月'!$G$72</f>
        <v>0</v>
      </c>
      <c r="G4" s="11">
        <f>+'5月'!$H$72</f>
        <v>0</v>
      </c>
      <c r="H4" s="11">
        <f>+'5月'!$I$72</f>
        <v>0</v>
      </c>
      <c r="I4" s="11">
        <f>+'5月'!$J$72</f>
        <v>0</v>
      </c>
      <c r="J4" s="32">
        <f t="shared" ref="J4:J14" si="1">SUM(D4:I4)</f>
        <v>0</v>
      </c>
      <c r="K4" s="11">
        <f>+'5月'!$E$74</f>
        <v>0</v>
      </c>
      <c r="L4" s="11">
        <f>+'5月'!$F$74</f>
        <v>0</v>
      </c>
      <c r="M4" s="11">
        <f>+'5月'!$G$74</f>
        <v>0</v>
      </c>
      <c r="N4" s="11">
        <f>+'5月'!$H$74</f>
        <v>0</v>
      </c>
      <c r="O4" s="11">
        <f>+'5月'!$I$74</f>
        <v>0</v>
      </c>
      <c r="P4" s="11">
        <f>+'5月'!$J$74</f>
        <v>0</v>
      </c>
      <c r="Q4" s="32">
        <f t="shared" ref="Q4:Q14" si="2">SUM(K4:P4)</f>
        <v>0</v>
      </c>
      <c r="R4" s="32">
        <f>+'5月'!$M$72</f>
        <v>0</v>
      </c>
      <c r="S4" s="32">
        <f>+'5月'!$O$72</f>
        <v>0</v>
      </c>
      <c r="T4" s="30">
        <f>+'5月'!$P$72</f>
        <v>0</v>
      </c>
      <c r="U4" s="30">
        <f>+'5月'!$N$72</f>
        <v>0</v>
      </c>
      <c r="V4" s="32">
        <f t="shared" si="0"/>
        <v>0</v>
      </c>
      <c r="W4" s="30">
        <f>+'5月'!$Q$72</f>
        <v>0</v>
      </c>
    </row>
    <row r="5" spans="1:23" ht="14.25">
      <c r="A5" s="30" t="s">
        <v>25</v>
      </c>
      <c r="B5" s="30">
        <f>+'6月'!$Z$1</f>
        <v>0</v>
      </c>
      <c r="C5" s="31">
        <f>+'6月'!$M$74</f>
        <v>0</v>
      </c>
      <c r="D5" s="11">
        <f>+'6月'!$E$72</f>
        <v>0</v>
      </c>
      <c r="E5" s="11">
        <f>+'6月'!$F$72</f>
        <v>0</v>
      </c>
      <c r="F5" s="11">
        <f>+'6月'!$G$72</f>
        <v>0</v>
      </c>
      <c r="G5" s="11">
        <f>+'6月'!$H$72</f>
        <v>0</v>
      </c>
      <c r="H5" s="11">
        <f>+'6月'!$I$72</f>
        <v>0</v>
      </c>
      <c r="I5" s="11">
        <f>+'6月'!$J$72</f>
        <v>0</v>
      </c>
      <c r="J5" s="32">
        <f t="shared" si="1"/>
        <v>0</v>
      </c>
      <c r="K5" s="11">
        <f>+'6月'!$E$74</f>
        <v>0</v>
      </c>
      <c r="L5" s="11">
        <f>+'6月'!$F$74</f>
        <v>0</v>
      </c>
      <c r="M5" s="11">
        <f>+'6月'!$G$74</f>
        <v>0</v>
      </c>
      <c r="N5" s="11">
        <f>+'6月'!$H$74</f>
        <v>0</v>
      </c>
      <c r="O5" s="11">
        <f>+'6月'!$I$74</f>
        <v>0</v>
      </c>
      <c r="P5" s="11">
        <f>+'6月'!$J$74</f>
        <v>0</v>
      </c>
      <c r="Q5" s="32">
        <f t="shared" si="2"/>
        <v>0</v>
      </c>
      <c r="R5" s="32">
        <f>+'6月'!$M$72</f>
        <v>0</v>
      </c>
      <c r="S5" s="32">
        <f>+'6月'!$O$72</f>
        <v>0</v>
      </c>
      <c r="T5" s="30">
        <f>+'6月'!$P$72</f>
        <v>0</v>
      </c>
      <c r="U5" s="30">
        <f>+'6月'!$N$72</f>
        <v>0</v>
      </c>
      <c r="V5" s="32">
        <f t="shared" si="0"/>
        <v>0</v>
      </c>
      <c r="W5" s="30">
        <f>+'6月'!$Q$72</f>
        <v>0</v>
      </c>
    </row>
    <row r="6" spans="1:23" ht="14.25">
      <c r="A6" s="30" t="s">
        <v>26</v>
      </c>
      <c r="B6" s="30">
        <f>+'7月'!$Z$1</f>
        <v>0</v>
      </c>
      <c r="C6" s="31">
        <f>+'7月'!$M$74</f>
        <v>0</v>
      </c>
      <c r="D6" s="11">
        <f>+'7月'!$E$72</f>
        <v>0</v>
      </c>
      <c r="E6" s="11">
        <f>+'7月'!$F$72</f>
        <v>0</v>
      </c>
      <c r="F6" s="11">
        <f>+'7月'!$G$72</f>
        <v>0</v>
      </c>
      <c r="G6" s="11">
        <f>+'7月'!$H$72</f>
        <v>0</v>
      </c>
      <c r="H6" s="11">
        <f>+'7月'!$I$72</f>
        <v>0</v>
      </c>
      <c r="I6" s="11">
        <f>+'7月'!$J$72</f>
        <v>0</v>
      </c>
      <c r="J6" s="32">
        <f t="shared" si="1"/>
        <v>0</v>
      </c>
      <c r="K6" s="11">
        <f>+'7月'!$E$74</f>
        <v>0</v>
      </c>
      <c r="L6" s="11">
        <f>+'7月'!$F$74</f>
        <v>0</v>
      </c>
      <c r="M6" s="11">
        <f>+'7月'!$G$74</f>
        <v>0</v>
      </c>
      <c r="N6" s="11">
        <f>+'7月'!$H$74</f>
        <v>0</v>
      </c>
      <c r="O6" s="11">
        <f>+'7月'!$I$74</f>
        <v>0</v>
      </c>
      <c r="P6" s="11">
        <f>+'7月'!$J$74</f>
        <v>0</v>
      </c>
      <c r="Q6" s="32">
        <f t="shared" si="2"/>
        <v>0</v>
      </c>
      <c r="R6" s="32">
        <f>+'7月'!$M$72</f>
        <v>0</v>
      </c>
      <c r="S6" s="32">
        <f>+'7月'!$O$72</f>
        <v>0</v>
      </c>
      <c r="T6" s="30">
        <f>+'7月'!$P$72</f>
        <v>0</v>
      </c>
      <c r="U6" s="30">
        <f>+'7月'!$N$72</f>
        <v>0</v>
      </c>
      <c r="V6" s="32">
        <f t="shared" si="0"/>
        <v>0</v>
      </c>
      <c r="W6" s="30">
        <f>+'7月'!$Q$72</f>
        <v>0</v>
      </c>
    </row>
    <row r="7" spans="1:23" ht="14.25">
      <c r="A7" s="30" t="s">
        <v>27</v>
      </c>
      <c r="B7" s="30">
        <f>+'8月'!$Z$1</f>
        <v>0</v>
      </c>
      <c r="C7" s="31">
        <f>+'8月'!$M$74</f>
        <v>0</v>
      </c>
      <c r="D7" s="11">
        <f>+'8月'!$E$72</f>
        <v>0</v>
      </c>
      <c r="E7" s="11">
        <f>+'8月'!$F$72</f>
        <v>0</v>
      </c>
      <c r="F7" s="11">
        <f>+'8月'!$G$72</f>
        <v>0</v>
      </c>
      <c r="G7" s="11">
        <f>+'8月'!$H$72</f>
        <v>0</v>
      </c>
      <c r="H7" s="11">
        <f>+'8月'!$I$72</f>
        <v>0</v>
      </c>
      <c r="I7" s="11">
        <f>+'8月'!$J$72</f>
        <v>0</v>
      </c>
      <c r="J7" s="32">
        <f t="shared" si="1"/>
        <v>0</v>
      </c>
      <c r="K7" s="11">
        <f>+'8月'!$E$74</f>
        <v>0</v>
      </c>
      <c r="L7" s="11">
        <f>+'8月'!$F$74</f>
        <v>0</v>
      </c>
      <c r="M7" s="11">
        <f>+'8月'!$G$74</f>
        <v>0</v>
      </c>
      <c r="N7" s="11">
        <f>+'8月'!$H$74</f>
        <v>0</v>
      </c>
      <c r="O7" s="11">
        <f>+'8月'!$I$74</f>
        <v>0</v>
      </c>
      <c r="P7" s="11">
        <f>+'8月'!$J$74</f>
        <v>0</v>
      </c>
      <c r="Q7" s="32">
        <f t="shared" si="2"/>
        <v>0</v>
      </c>
      <c r="R7" s="32">
        <f>+'8月'!$M$72</f>
        <v>0</v>
      </c>
      <c r="S7" s="32">
        <f>+'8月'!$O$72</f>
        <v>0</v>
      </c>
      <c r="T7" s="30">
        <f>+'8月'!$P$72</f>
        <v>0</v>
      </c>
      <c r="U7" s="30">
        <f>+'8月'!$N$72</f>
        <v>0</v>
      </c>
      <c r="V7" s="32">
        <f t="shared" si="0"/>
        <v>0</v>
      </c>
      <c r="W7" s="30">
        <f>+'8月'!$Q$72</f>
        <v>0</v>
      </c>
    </row>
    <row r="8" spans="1:23" ht="14.25">
      <c r="A8" s="30" t="s">
        <v>28</v>
      </c>
      <c r="B8" s="30">
        <f>+'9月'!$Z$1</f>
        <v>0</v>
      </c>
      <c r="C8" s="31">
        <f>+'9月'!$M$74</f>
        <v>0</v>
      </c>
      <c r="D8" s="11">
        <f>+'9月'!$E$72</f>
        <v>0</v>
      </c>
      <c r="E8" s="11">
        <f>+'9月'!$F$72</f>
        <v>0</v>
      </c>
      <c r="F8" s="11">
        <f>+'9月'!$G$72</f>
        <v>0</v>
      </c>
      <c r="G8" s="11">
        <f>+'9月'!$H$72</f>
        <v>0</v>
      </c>
      <c r="H8" s="11">
        <f>+'9月'!$I$72</f>
        <v>0</v>
      </c>
      <c r="I8" s="11">
        <f>+'9月'!$J$72</f>
        <v>0</v>
      </c>
      <c r="J8" s="32">
        <f t="shared" si="1"/>
        <v>0</v>
      </c>
      <c r="K8" s="11">
        <f>+'9月'!$E$74</f>
        <v>0</v>
      </c>
      <c r="L8" s="11">
        <f>+'9月'!$F$74</f>
        <v>0</v>
      </c>
      <c r="M8" s="11">
        <f>+'9月'!$G$74</f>
        <v>0</v>
      </c>
      <c r="N8" s="11">
        <f>+'9月'!$H$74</f>
        <v>0</v>
      </c>
      <c r="O8" s="11">
        <f>+'9月'!$I$74</f>
        <v>0</v>
      </c>
      <c r="P8" s="11">
        <f>+'9月'!$J$74</f>
        <v>0</v>
      </c>
      <c r="Q8" s="32">
        <f t="shared" si="2"/>
        <v>0</v>
      </c>
      <c r="R8" s="32">
        <f>+'9月'!$M$72</f>
        <v>0</v>
      </c>
      <c r="S8" s="32">
        <f>+'9月'!$O$72</f>
        <v>0</v>
      </c>
      <c r="T8" s="30">
        <f>+'9月'!$P$72</f>
        <v>0</v>
      </c>
      <c r="U8" s="30">
        <f>+'9月'!$N$72</f>
        <v>0</v>
      </c>
      <c r="V8" s="32">
        <f t="shared" si="0"/>
        <v>0</v>
      </c>
      <c r="W8" s="30">
        <f>+'9月'!$Q$72</f>
        <v>0</v>
      </c>
    </row>
    <row r="9" spans="1:23" ht="14.25">
      <c r="A9" s="30" t="s">
        <v>29</v>
      </c>
      <c r="B9" s="30">
        <f>+'10月'!$Z$1</f>
        <v>0</v>
      </c>
      <c r="C9" s="31">
        <f>+'10月'!$M$74</f>
        <v>0</v>
      </c>
      <c r="D9" s="11">
        <f>+'10月'!$E$72</f>
        <v>0</v>
      </c>
      <c r="E9" s="11">
        <f>+'10月'!$F$72</f>
        <v>0</v>
      </c>
      <c r="F9" s="11">
        <f>+'10月'!$G$72</f>
        <v>0</v>
      </c>
      <c r="G9" s="11">
        <f>+'10月'!$H$72</f>
        <v>0</v>
      </c>
      <c r="H9" s="11">
        <f>+'10月'!$I$72</f>
        <v>0</v>
      </c>
      <c r="I9" s="11">
        <f>+'10月'!$J$72</f>
        <v>0</v>
      </c>
      <c r="J9" s="32">
        <f t="shared" si="1"/>
        <v>0</v>
      </c>
      <c r="K9" s="11">
        <f>+'10月'!$E$74</f>
        <v>0</v>
      </c>
      <c r="L9" s="11">
        <f>+'10月'!$F$74</f>
        <v>0</v>
      </c>
      <c r="M9" s="11">
        <f>+'10月'!$G$74</f>
        <v>0</v>
      </c>
      <c r="N9" s="11">
        <f>+'10月'!$H$74</f>
        <v>0</v>
      </c>
      <c r="O9" s="11">
        <f>+'10月'!$I$74</f>
        <v>0</v>
      </c>
      <c r="P9" s="11">
        <f>+'10月'!$J$74</f>
        <v>0</v>
      </c>
      <c r="Q9" s="32">
        <f t="shared" si="2"/>
        <v>0</v>
      </c>
      <c r="R9" s="32">
        <f>+'10月'!$M$72</f>
        <v>0</v>
      </c>
      <c r="S9" s="32">
        <f>+'10月'!$O$72</f>
        <v>0</v>
      </c>
      <c r="T9" s="30">
        <f>+'10月'!$P$72</f>
        <v>0</v>
      </c>
      <c r="U9" s="30">
        <f>+'10月'!$N$72</f>
        <v>0</v>
      </c>
      <c r="V9" s="32">
        <f t="shared" si="0"/>
        <v>0</v>
      </c>
      <c r="W9" s="30">
        <f>+'10月'!$Q$72</f>
        <v>0</v>
      </c>
    </row>
    <row r="10" spans="1:23" ht="14.25">
      <c r="A10" s="30" t="s">
        <v>30</v>
      </c>
      <c r="B10" s="30">
        <f>+'11月'!$Z$1</f>
        <v>0</v>
      </c>
      <c r="C10" s="31">
        <f>+'11月'!$M$74</f>
        <v>0</v>
      </c>
      <c r="D10" s="11">
        <f>+'11月'!$E$72</f>
        <v>0</v>
      </c>
      <c r="E10" s="11">
        <f>+'11月'!$F$72</f>
        <v>0</v>
      </c>
      <c r="F10" s="11">
        <f>+'11月'!$G$72</f>
        <v>0</v>
      </c>
      <c r="G10" s="11">
        <f>+'11月'!$H$72</f>
        <v>0</v>
      </c>
      <c r="H10" s="11">
        <f>+'11月'!$I$72</f>
        <v>0</v>
      </c>
      <c r="I10" s="11">
        <f>+'11月'!$J$72</f>
        <v>0</v>
      </c>
      <c r="J10" s="32">
        <f t="shared" si="1"/>
        <v>0</v>
      </c>
      <c r="K10" s="11">
        <f>+'11月'!$E$74</f>
        <v>0</v>
      </c>
      <c r="L10" s="11">
        <f>+'11月'!$F$74</f>
        <v>0</v>
      </c>
      <c r="M10" s="11">
        <f>+'11月'!$G$74</f>
        <v>0</v>
      </c>
      <c r="N10" s="11">
        <f>+'11月'!$H$74</f>
        <v>0</v>
      </c>
      <c r="O10" s="11">
        <f>+'11月'!$I$74</f>
        <v>0</v>
      </c>
      <c r="P10" s="11">
        <f>+'11月'!$J$74</f>
        <v>0</v>
      </c>
      <c r="Q10" s="32">
        <f t="shared" si="2"/>
        <v>0</v>
      </c>
      <c r="R10" s="32">
        <f>+'11月'!$M$72</f>
        <v>0</v>
      </c>
      <c r="S10" s="32">
        <f>+'11月'!$O$72</f>
        <v>0</v>
      </c>
      <c r="T10" s="30">
        <f>+'11月'!$P$72</f>
        <v>0</v>
      </c>
      <c r="U10" s="30">
        <f>+'11月'!$N$72</f>
        <v>0</v>
      </c>
      <c r="V10" s="32">
        <f t="shared" si="0"/>
        <v>0</v>
      </c>
      <c r="W10" s="30">
        <f>+'11月'!$Q$72</f>
        <v>0</v>
      </c>
    </row>
    <row r="11" spans="1:23" ht="14.25">
      <c r="A11" s="30" t="s">
        <v>31</v>
      </c>
      <c r="B11" s="30">
        <f>+'12月'!$Z$1</f>
        <v>0</v>
      </c>
      <c r="C11" s="31">
        <f>+'12月'!$M$74</f>
        <v>0</v>
      </c>
      <c r="D11" s="11">
        <f>+'12月'!$E$72</f>
        <v>0</v>
      </c>
      <c r="E11" s="11">
        <f>+'12月'!$F$72</f>
        <v>0</v>
      </c>
      <c r="F11" s="11">
        <f>+'12月'!$G$72</f>
        <v>0</v>
      </c>
      <c r="G11" s="11">
        <f>+'12月'!$H$72</f>
        <v>0</v>
      </c>
      <c r="H11" s="11">
        <f>+'12月'!$I$72</f>
        <v>0</v>
      </c>
      <c r="I11" s="11">
        <f>+'12月'!$J$72</f>
        <v>0</v>
      </c>
      <c r="J11" s="32">
        <f t="shared" si="1"/>
        <v>0</v>
      </c>
      <c r="K11" s="11">
        <f>+'12月'!$E$74</f>
        <v>0</v>
      </c>
      <c r="L11" s="11">
        <f>+'12月'!$F$74</f>
        <v>0</v>
      </c>
      <c r="M11" s="11">
        <f>+'12月'!$G$74</f>
        <v>0</v>
      </c>
      <c r="N11" s="11">
        <f>+'12月'!$H$74</f>
        <v>0</v>
      </c>
      <c r="O11" s="11">
        <f>+'12月'!$I$74</f>
        <v>0</v>
      </c>
      <c r="P11" s="11">
        <f>+'12月'!$J$74</f>
        <v>0</v>
      </c>
      <c r="Q11" s="32">
        <f t="shared" si="2"/>
        <v>0</v>
      </c>
      <c r="R11" s="32">
        <f>+'12月'!$M$72</f>
        <v>0</v>
      </c>
      <c r="S11" s="32">
        <f>+'12月'!$O$72</f>
        <v>0</v>
      </c>
      <c r="T11" s="30">
        <f>+'12月'!$P$72</f>
        <v>0</v>
      </c>
      <c r="U11" s="30">
        <f>+'12月'!$N$72</f>
        <v>0</v>
      </c>
      <c r="V11" s="32">
        <f t="shared" si="0"/>
        <v>0</v>
      </c>
      <c r="W11" s="30">
        <f>+'12月'!$Q$72</f>
        <v>0</v>
      </c>
    </row>
    <row r="12" spans="1:23" ht="14.25">
      <c r="A12" s="30" t="s">
        <v>32</v>
      </c>
      <c r="B12" s="30">
        <f>+'1月'!$Z$1</f>
        <v>0</v>
      </c>
      <c r="C12" s="31">
        <f>+'1月'!$M$74</f>
        <v>0</v>
      </c>
      <c r="D12" s="11">
        <f>+'1月'!$E$72</f>
        <v>0</v>
      </c>
      <c r="E12" s="11">
        <f>+'1月'!$F$72</f>
        <v>0</v>
      </c>
      <c r="F12" s="11">
        <f>+'1月'!$G$72</f>
        <v>0</v>
      </c>
      <c r="G12" s="11">
        <f>+'1月'!$H$72</f>
        <v>0</v>
      </c>
      <c r="H12" s="11">
        <f>+'1月'!$I$72</f>
        <v>0</v>
      </c>
      <c r="I12" s="11">
        <f>+'1月'!$J$72</f>
        <v>0</v>
      </c>
      <c r="J12" s="32">
        <f t="shared" si="1"/>
        <v>0</v>
      </c>
      <c r="K12" s="11">
        <f>+'1月'!$E$74</f>
        <v>0</v>
      </c>
      <c r="L12" s="11">
        <f>+'1月'!$F$74</f>
        <v>0</v>
      </c>
      <c r="M12" s="11">
        <f>+'1月'!$G$74</f>
        <v>0</v>
      </c>
      <c r="N12" s="11">
        <f>+'1月'!$H$74</f>
        <v>0</v>
      </c>
      <c r="O12" s="11">
        <f>+'1月'!$I$74</f>
        <v>0</v>
      </c>
      <c r="P12" s="11">
        <f>+'1月'!$J$74</f>
        <v>0</v>
      </c>
      <c r="Q12" s="32">
        <f t="shared" si="2"/>
        <v>0</v>
      </c>
      <c r="R12" s="32">
        <f>+'1月'!$M$72</f>
        <v>0</v>
      </c>
      <c r="S12" s="32">
        <f>+'1月'!$O$72</f>
        <v>0</v>
      </c>
      <c r="T12" s="30">
        <f>+'1月'!$P$72</f>
        <v>0</v>
      </c>
      <c r="U12" s="30">
        <f>+'1月'!$N$72</f>
        <v>0</v>
      </c>
      <c r="V12" s="32">
        <f t="shared" si="0"/>
        <v>0</v>
      </c>
      <c r="W12" s="30">
        <f>+'1月'!$Q$72</f>
        <v>0</v>
      </c>
    </row>
    <row r="13" spans="1:23" ht="14.25">
      <c r="A13" s="30" t="s">
        <v>33</v>
      </c>
      <c r="B13" s="30">
        <f>+'2月'!$Z$1</f>
        <v>0</v>
      </c>
      <c r="C13" s="31">
        <f>+'2月'!$M$74</f>
        <v>0</v>
      </c>
      <c r="D13" s="11">
        <f>+'2月'!$E$72</f>
        <v>0</v>
      </c>
      <c r="E13" s="11">
        <f>+'2月'!$F$72</f>
        <v>0</v>
      </c>
      <c r="F13" s="11">
        <f>+'2月'!$G$72</f>
        <v>0</v>
      </c>
      <c r="G13" s="11">
        <f>+'2月'!$H$72</f>
        <v>0</v>
      </c>
      <c r="H13" s="11">
        <f>+'2月'!$I$72</f>
        <v>0</v>
      </c>
      <c r="I13" s="11">
        <f>+'2月'!$J$72</f>
        <v>0</v>
      </c>
      <c r="J13" s="32">
        <f t="shared" si="1"/>
        <v>0</v>
      </c>
      <c r="K13" s="11">
        <f>+'2月'!$E$74</f>
        <v>0</v>
      </c>
      <c r="L13" s="11">
        <f>+'2月'!$F$74</f>
        <v>0</v>
      </c>
      <c r="M13" s="11">
        <f>+'2月'!$G$74</f>
        <v>0</v>
      </c>
      <c r="N13" s="11">
        <f>+'2月'!$H$74</f>
        <v>0</v>
      </c>
      <c r="O13" s="11">
        <f>+'2月'!$I$74</f>
        <v>0</v>
      </c>
      <c r="P13" s="11">
        <f>+'2月'!$J$74</f>
        <v>0</v>
      </c>
      <c r="Q13" s="32">
        <f t="shared" si="2"/>
        <v>0</v>
      </c>
      <c r="R13" s="32">
        <f>+'2月'!$M$72</f>
        <v>0</v>
      </c>
      <c r="S13" s="32">
        <f>+'2月'!$O$72</f>
        <v>0</v>
      </c>
      <c r="T13" s="30">
        <f>+'2月'!$P$72</f>
        <v>0</v>
      </c>
      <c r="U13" s="30">
        <f>+'2月'!$N$72</f>
        <v>0</v>
      </c>
      <c r="V13" s="32">
        <f t="shared" si="0"/>
        <v>0</v>
      </c>
      <c r="W13" s="30">
        <f>+'2月'!$Q$72</f>
        <v>0</v>
      </c>
    </row>
    <row r="14" spans="1:23" ht="14.25">
      <c r="A14" s="30" t="s">
        <v>34</v>
      </c>
      <c r="B14" s="30">
        <f>+'3月'!$Z$1</f>
        <v>0</v>
      </c>
      <c r="C14" s="31">
        <f>+'3月'!$M$74</f>
        <v>0</v>
      </c>
      <c r="D14" s="11">
        <f>+'3月'!$E$72</f>
        <v>0</v>
      </c>
      <c r="E14" s="11">
        <f>+'3月'!$F$72</f>
        <v>0</v>
      </c>
      <c r="F14" s="11">
        <f>+'3月'!$G$72</f>
        <v>0</v>
      </c>
      <c r="G14" s="11">
        <f>+'3月'!$H$72</f>
        <v>0</v>
      </c>
      <c r="H14" s="11">
        <f>+'3月'!$I$72</f>
        <v>0</v>
      </c>
      <c r="I14" s="11">
        <f>+'3月'!$J$72</f>
        <v>0</v>
      </c>
      <c r="J14" s="32">
        <f t="shared" si="1"/>
        <v>0</v>
      </c>
      <c r="K14" s="11">
        <f>+'3月'!$E$74</f>
        <v>0</v>
      </c>
      <c r="L14" s="11">
        <f>+'3月'!$F$74</f>
        <v>0</v>
      </c>
      <c r="M14" s="11">
        <f>+'3月'!$G$74</f>
        <v>0</v>
      </c>
      <c r="N14" s="11">
        <f>+'3月'!$H$74</f>
        <v>0</v>
      </c>
      <c r="O14" s="11">
        <f>+'3月'!$I$74</f>
        <v>0</v>
      </c>
      <c r="P14" s="11">
        <f>+'3月'!$J$74</f>
        <v>0</v>
      </c>
      <c r="Q14" s="32">
        <f t="shared" si="2"/>
        <v>0</v>
      </c>
      <c r="R14" s="32">
        <f>+'3月'!$M$72</f>
        <v>0</v>
      </c>
      <c r="S14" s="32">
        <f>+'3月'!$O$72</f>
        <v>0</v>
      </c>
      <c r="T14" s="30">
        <f>+'3月'!$P$72</f>
        <v>0</v>
      </c>
      <c r="U14" s="30">
        <f>+'3月'!$N$72</f>
        <v>0</v>
      </c>
      <c r="V14" s="32">
        <f t="shared" si="0"/>
        <v>0</v>
      </c>
      <c r="W14" s="30">
        <f>+'3月'!$Q$72</f>
        <v>0</v>
      </c>
    </row>
    <row r="15" spans="1:23">
      <c r="A15">
        <v>1</v>
      </c>
      <c r="B15">
        <v>2</v>
      </c>
      <c r="C15">
        <v>3</v>
      </c>
      <c r="D15">
        <v>4</v>
      </c>
      <c r="E15">
        <v>5</v>
      </c>
      <c r="F15">
        <v>6</v>
      </c>
      <c r="G15">
        <v>7</v>
      </c>
      <c r="H15">
        <v>8</v>
      </c>
      <c r="I15">
        <v>9</v>
      </c>
      <c r="J15">
        <v>10</v>
      </c>
      <c r="K15">
        <v>11</v>
      </c>
      <c r="L15">
        <v>12</v>
      </c>
      <c r="M15">
        <v>13</v>
      </c>
      <c r="N15">
        <v>14</v>
      </c>
      <c r="O15">
        <v>15</v>
      </c>
      <c r="P15">
        <v>16</v>
      </c>
      <c r="Q15">
        <v>17</v>
      </c>
      <c r="R15">
        <v>18</v>
      </c>
      <c r="S15">
        <v>19</v>
      </c>
      <c r="T15">
        <v>20</v>
      </c>
      <c r="U15">
        <v>21</v>
      </c>
      <c r="V15">
        <v>22</v>
      </c>
      <c r="W15">
        <v>23</v>
      </c>
    </row>
  </sheetData>
  <sheetProtection algorithmName="SHA-512" hashValue="GbmuGq6fwvgGXXOpHLY1h9cWqfc9b8OWuEAea7jWModUP3ZFG9Nukl6S8cQGMdg47TgFeTEt7GpmwK1MgsflFQ==" saltValue="Gi0YOK+cKCvEZzHDyNtRFg==" spinCount="100000" sheet="1" scenarios="1"/>
  <mergeCells count="10">
    <mergeCell ref="W1:W2"/>
    <mergeCell ref="A1:A2"/>
    <mergeCell ref="D1:J1"/>
    <mergeCell ref="K1:Q1"/>
    <mergeCell ref="V1:V2"/>
    <mergeCell ref="S1:T1"/>
    <mergeCell ref="U1:U2"/>
    <mergeCell ref="R1:R2"/>
    <mergeCell ref="B1:B2"/>
    <mergeCell ref="C1:C2"/>
  </mergeCells>
  <phoneticPr fontId="3"/>
  <pageMargins left="0.7" right="0.7" top="0.75" bottom="0.75" header="0.3" footer="0.3"/>
  <pageSetup paperSize="9" scale="64"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T74"/>
  <sheetViews>
    <sheetView view="pageBreakPreview" zoomScale="70" zoomScaleNormal="100" zoomScaleSheetLayoutView="70" workbookViewId="0">
      <pane xSplit="1" ySplit="7" topLeftCell="B8" activePane="bottomRight" state="frozen"/>
      <selection activeCell="O4" sqref="O4:Q4"/>
      <selection pane="topRight" activeCell="O4" sqref="O4:Q4"/>
      <selection pane="bottomLeft" activeCell="O4" sqref="O4:Q4"/>
      <selection pane="bottomRight" activeCell="AT11" sqref="AT11"/>
    </sheetView>
  </sheetViews>
  <sheetFormatPr defaultColWidth="8.625" defaultRowHeight="30" customHeight="1"/>
  <cols>
    <col min="1" max="1" width="5.25" style="9" customWidth="1"/>
    <col min="2" max="2" width="22.625" style="9" customWidth="1"/>
    <col min="3" max="3" width="14.625" style="9" customWidth="1"/>
    <col min="4" max="8" width="6" style="9" customWidth="1"/>
    <col min="9" max="35" width="6" style="5" customWidth="1"/>
    <col min="36" max="36" width="6" style="14" customWidth="1"/>
    <col min="37" max="38" width="6" style="5" customWidth="1"/>
    <col min="39" max="43" width="6" style="1" customWidth="1"/>
    <col min="44" max="44" width="6.375" style="1" customWidth="1"/>
    <col min="45" max="45" width="6" style="5" customWidth="1"/>
    <col min="46" max="46" width="13.75" style="5" bestFit="1" customWidth="1"/>
    <col min="47" max="16384" width="8.625" style="5"/>
  </cols>
  <sheetData>
    <row r="1" spans="1:46" s="3" customFormat="1" ht="42.75" customHeight="1">
      <c r="A1" s="20"/>
      <c r="B1" s="15" t="s">
        <v>161</v>
      </c>
      <c r="C1" s="29"/>
      <c r="D1" s="29"/>
      <c r="E1" s="15"/>
      <c r="F1" s="15"/>
      <c r="G1" s="15"/>
      <c r="H1" s="15"/>
      <c r="I1" s="16"/>
      <c r="J1" s="413">
        <v>2023</v>
      </c>
      <c r="K1" s="413"/>
      <c r="L1" s="413"/>
      <c r="M1" s="15" t="s">
        <v>19</v>
      </c>
      <c r="N1" s="35">
        <v>4</v>
      </c>
      <c r="O1" s="21" t="s">
        <v>10</v>
      </c>
      <c r="P1" s="408" t="s">
        <v>3</v>
      </c>
      <c r="Q1" s="409"/>
      <c r="R1" s="409"/>
      <c r="S1" s="410"/>
      <c r="T1" s="414">
        <f>+K74</f>
        <v>0</v>
      </c>
      <c r="U1" s="414"/>
      <c r="V1" s="414"/>
      <c r="W1" s="408" t="s">
        <v>21</v>
      </c>
      <c r="X1" s="409"/>
      <c r="Y1" s="410"/>
      <c r="Z1" s="408">
        <f>+COUNTA(I68:AL68)-COUNTIF(I68:AL68,0)+AM4</f>
        <v>0</v>
      </c>
      <c r="AA1" s="409"/>
      <c r="AB1" s="410"/>
      <c r="AC1" s="20" t="s">
        <v>22</v>
      </c>
      <c r="AD1" s="15"/>
      <c r="AE1" s="15"/>
      <c r="AF1" s="21"/>
      <c r="AG1" s="411">
        <f>+報告書様式!O4</f>
        <v>0</v>
      </c>
      <c r="AH1" s="412"/>
      <c r="AI1" s="412"/>
      <c r="AJ1" s="412"/>
      <c r="AK1" s="412"/>
      <c r="AL1" s="412"/>
      <c r="AM1" s="412"/>
      <c r="AN1" s="412"/>
      <c r="AO1" s="412"/>
      <c r="AP1" s="150"/>
      <c r="AQ1" s="150"/>
      <c r="AR1" s="151"/>
      <c r="AT1" s="22"/>
    </row>
    <row r="2" spans="1:46" s="3" customFormat="1" ht="15.75" customHeight="1" thickBot="1">
      <c r="A2" s="16"/>
      <c r="B2" s="16"/>
      <c r="C2" s="152"/>
      <c r="D2" s="152"/>
      <c r="E2" s="16"/>
      <c r="F2" s="16"/>
      <c r="G2" s="16"/>
      <c r="H2" s="16"/>
      <c r="I2" s="16"/>
      <c r="J2" s="156"/>
      <c r="K2" s="156"/>
      <c r="L2" s="156"/>
      <c r="M2" s="157"/>
      <c r="N2" s="156"/>
      <c r="O2" s="157"/>
      <c r="P2" s="158"/>
      <c r="Q2" s="158"/>
      <c r="R2" s="158"/>
      <c r="S2" s="158"/>
      <c r="T2" s="159"/>
      <c r="U2" s="159"/>
      <c r="V2" s="159"/>
      <c r="W2" s="158"/>
      <c r="X2" s="158"/>
      <c r="Y2" s="158"/>
      <c r="Z2" s="160"/>
      <c r="AA2" s="160"/>
      <c r="AB2" s="160"/>
      <c r="AC2" s="157"/>
      <c r="AD2" s="157"/>
      <c r="AE2" s="157"/>
      <c r="AF2" s="157"/>
      <c r="AG2" s="161"/>
      <c r="AH2" s="161"/>
      <c r="AI2" s="161"/>
      <c r="AJ2" s="161"/>
      <c r="AK2" s="161"/>
      <c r="AL2" s="161"/>
      <c r="AM2" s="161"/>
      <c r="AN2" s="154"/>
      <c r="AO2" s="154"/>
      <c r="AP2" s="154"/>
      <c r="AQ2" s="154"/>
      <c r="AR2" s="154"/>
      <c r="AT2" s="22"/>
    </row>
    <row r="3" spans="1:46" s="3" customFormat="1" ht="34.5" customHeight="1">
      <c r="A3" s="16"/>
      <c r="B3" s="16"/>
      <c r="C3" s="152"/>
      <c r="D3" s="152"/>
      <c r="E3" s="16"/>
      <c r="F3" s="16"/>
      <c r="G3" s="16"/>
      <c r="H3" s="16"/>
      <c r="I3" s="16"/>
      <c r="J3" s="415" t="s">
        <v>148</v>
      </c>
      <c r="K3" s="416"/>
      <c r="L3" s="416"/>
      <c r="M3" s="416"/>
      <c r="N3" s="416"/>
      <c r="O3" s="416"/>
      <c r="P3" s="406" t="s">
        <v>149</v>
      </c>
      <c r="Q3" s="406"/>
      <c r="R3" s="181"/>
      <c r="S3" s="181"/>
      <c r="T3" s="182"/>
      <c r="U3" s="182"/>
      <c r="V3" s="182"/>
      <c r="W3" s="181"/>
      <c r="X3" s="181"/>
      <c r="Y3" s="181"/>
      <c r="Z3" s="183"/>
      <c r="AA3" s="183"/>
      <c r="AB3" s="183"/>
      <c r="AC3" s="184"/>
      <c r="AD3" s="184"/>
      <c r="AE3" s="184"/>
      <c r="AF3" s="184"/>
      <c r="AG3" s="185"/>
      <c r="AH3" s="185"/>
      <c r="AI3" s="185"/>
      <c r="AJ3" s="185"/>
      <c r="AK3" s="185"/>
      <c r="AL3" s="185"/>
      <c r="AM3" s="162" t="s">
        <v>151</v>
      </c>
      <c r="AN3" s="154"/>
      <c r="AO3" s="154"/>
      <c r="AP3" s="154"/>
      <c r="AQ3" s="154"/>
      <c r="AR3" s="154"/>
      <c r="AT3" s="22"/>
    </row>
    <row r="4" spans="1:46" s="3" customFormat="1" ht="34.5" customHeight="1" thickBot="1">
      <c r="A4" s="16"/>
      <c r="B4" s="16"/>
      <c r="C4" s="152"/>
      <c r="D4" s="152"/>
      <c r="E4" s="16"/>
      <c r="F4" s="16"/>
      <c r="G4" s="16"/>
      <c r="H4" s="16"/>
      <c r="I4" s="16"/>
      <c r="J4" s="404" t="s">
        <v>152</v>
      </c>
      <c r="K4" s="405"/>
      <c r="L4" s="405"/>
      <c r="M4" s="405"/>
      <c r="N4" s="405"/>
      <c r="O4" s="405"/>
      <c r="P4" s="407" t="s">
        <v>150</v>
      </c>
      <c r="Q4" s="407"/>
      <c r="R4" s="186"/>
      <c r="S4" s="186"/>
      <c r="T4" s="187"/>
      <c r="U4" s="187"/>
      <c r="V4" s="187"/>
      <c r="W4" s="186"/>
      <c r="X4" s="186"/>
      <c r="Y4" s="186"/>
      <c r="Z4" s="188"/>
      <c r="AA4" s="188"/>
      <c r="AB4" s="188"/>
      <c r="AC4" s="188"/>
      <c r="AD4" s="188"/>
      <c r="AE4" s="188"/>
      <c r="AF4" s="188"/>
      <c r="AG4" s="188"/>
      <c r="AH4" s="188"/>
      <c r="AI4" s="188"/>
      <c r="AJ4" s="188"/>
      <c r="AK4" s="188"/>
      <c r="AL4" s="188"/>
      <c r="AM4" s="163">
        <f>+COUNTA(R3:AL3)</f>
        <v>0</v>
      </c>
      <c r="AN4" s="154"/>
      <c r="AO4" s="154"/>
      <c r="AP4" s="154"/>
      <c r="AQ4" s="154"/>
      <c r="AR4" s="154"/>
      <c r="AT4" s="22"/>
    </row>
    <row r="5" spans="1:46" s="3" customFormat="1" ht="12.75" customHeight="1" thickBot="1">
      <c r="A5" s="16"/>
      <c r="B5" s="16"/>
      <c r="C5" s="16"/>
      <c r="D5" s="16"/>
      <c r="E5" s="16"/>
      <c r="F5" s="16"/>
      <c r="G5" s="16"/>
      <c r="H5" s="16"/>
      <c r="I5" s="6"/>
      <c r="J5" s="6"/>
      <c r="K5" s="4"/>
      <c r="L5" s="4"/>
      <c r="M5" s="4"/>
      <c r="N5" s="4"/>
      <c r="O5" s="7"/>
      <c r="P5" s="7"/>
      <c r="Q5" s="7"/>
      <c r="R5" s="4"/>
      <c r="S5" s="4"/>
      <c r="T5" s="4"/>
      <c r="U5" s="4"/>
      <c r="V5" s="4"/>
      <c r="W5" s="4"/>
      <c r="X5" s="4"/>
      <c r="Y5" s="4"/>
      <c r="Z5" s="4"/>
      <c r="AA5" s="4"/>
      <c r="AB5" s="4"/>
      <c r="AC5" s="4"/>
      <c r="AD5" s="4"/>
      <c r="AE5" s="4"/>
      <c r="AF5" s="4"/>
      <c r="AG5" s="4"/>
      <c r="AH5" s="8"/>
      <c r="AI5" s="4"/>
      <c r="AJ5" s="13"/>
      <c r="AK5" s="4"/>
      <c r="AL5" s="4"/>
      <c r="AM5" s="12"/>
      <c r="AN5" s="17"/>
      <c r="AO5" s="17"/>
      <c r="AP5" s="17"/>
      <c r="AQ5" s="17"/>
      <c r="AR5" s="2"/>
    </row>
    <row r="6" spans="1:46" s="3" customFormat="1" ht="24.75" customHeight="1">
      <c r="A6" s="384" t="s">
        <v>1</v>
      </c>
      <c r="B6" s="383" t="s">
        <v>0</v>
      </c>
      <c r="C6" s="383" t="s">
        <v>5</v>
      </c>
      <c r="D6" s="383" t="s">
        <v>6</v>
      </c>
      <c r="E6" s="383" t="s">
        <v>7</v>
      </c>
      <c r="F6" s="386" t="s">
        <v>8</v>
      </c>
      <c r="G6" s="381" t="s">
        <v>147</v>
      </c>
      <c r="H6" s="388" t="s">
        <v>9</v>
      </c>
      <c r="I6" s="23" t="str">
        <f>+TEXT(DATE($J$1,$N$1,I7),"aaa")</f>
        <v>土</v>
      </c>
      <c r="J6" s="146" t="str">
        <f t="shared" ref="J6:AL6" si="0">+TEXT(DATE($J$1,$N$1,J7),"aaa")</f>
        <v>日</v>
      </c>
      <c r="K6" s="146" t="str">
        <f t="shared" si="0"/>
        <v>月</v>
      </c>
      <c r="L6" s="146" t="str">
        <f t="shared" si="0"/>
        <v>火</v>
      </c>
      <c r="M6" s="146" t="str">
        <f t="shared" si="0"/>
        <v>水</v>
      </c>
      <c r="N6" s="146" t="str">
        <f t="shared" si="0"/>
        <v>木</v>
      </c>
      <c r="O6" s="146" t="str">
        <f t="shared" si="0"/>
        <v>金</v>
      </c>
      <c r="P6" s="146" t="str">
        <f t="shared" si="0"/>
        <v>土</v>
      </c>
      <c r="Q6" s="146" t="str">
        <f t="shared" si="0"/>
        <v>日</v>
      </c>
      <c r="R6" s="146" t="str">
        <f t="shared" si="0"/>
        <v>月</v>
      </c>
      <c r="S6" s="146" t="str">
        <f t="shared" si="0"/>
        <v>火</v>
      </c>
      <c r="T6" s="146" t="str">
        <f t="shared" si="0"/>
        <v>水</v>
      </c>
      <c r="U6" s="146" t="str">
        <f t="shared" si="0"/>
        <v>木</v>
      </c>
      <c r="V6" s="146" t="str">
        <f t="shared" si="0"/>
        <v>金</v>
      </c>
      <c r="W6" s="146" t="str">
        <f t="shared" si="0"/>
        <v>土</v>
      </c>
      <c r="X6" s="146" t="str">
        <f t="shared" si="0"/>
        <v>日</v>
      </c>
      <c r="Y6" s="146" t="str">
        <f t="shared" si="0"/>
        <v>月</v>
      </c>
      <c r="Z6" s="146" t="str">
        <f t="shared" si="0"/>
        <v>火</v>
      </c>
      <c r="AA6" s="146" t="str">
        <f t="shared" si="0"/>
        <v>水</v>
      </c>
      <c r="AB6" s="146" t="str">
        <f t="shared" si="0"/>
        <v>木</v>
      </c>
      <c r="AC6" s="146" t="str">
        <f t="shared" si="0"/>
        <v>金</v>
      </c>
      <c r="AD6" s="146" t="str">
        <f t="shared" si="0"/>
        <v>土</v>
      </c>
      <c r="AE6" s="146" t="str">
        <f t="shared" si="0"/>
        <v>日</v>
      </c>
      <c r="AF6" s="146" t="str">
        <f t="shared" si="0"/>
        <v>月</v>
      </c>
      <c r="AG6" s="146" t="str">
        <f t="shared" si="0"/>
        <v>火</v>
      </c>
      <c r="AH6" s="146" t="str">
        <f t="shared" si="0"/>
        <v>水</v>
      </c>
      <c r="AI6" s="146" t="str">
        <f t="shared" si="0"/>
        <v>木</v>
      </c>
      <c r="AJ6" s="146" t="str">
        <f t="shared" si="0"/>
        <v>金</v>
      </c>
      <c r="AK6" s="146" t="str">
        <f t="shared" si="0"/>
        <v>土</v>
      </c>
      <c r="AL6" s="146" t="str">
        <f t="shared" si="0"/>
        <v>日</v>
      </c>
      <c r="AM6" s="390" t="s">
        <v>2</v>
      </c>
      <c r="AN6" s="392" t="s">
        <v>11</v>
      </c>
      <c r="AO6" s="393"/>
      <c r="AP6" s="372" t="s">
        <v>164</v>
      </c>
      <c r="AQ6" s="372" t="s">
        <v>163</v>
      </c>
      <c r="AR6" s="374" t="s">
        <v>4</v>
      </c>
      <c r="AS6" s="152"/>
    </row>
    <row r="7" spans="1:46" s="3" customFormat="1" ht="24.75" customHeight="1">
      <c r="A7" s="385"/>
      <c r="B7" s="371"/>
      <c r="C7" s="371"/>
      <c r="D7" s="371"/>
      <c r="E7" s="371"/>
      <c r="F7" s="387"/>
      <c r="G7" s="382"/>
      <c r="H7" s="389"/>
      <c r="I7" s="23">
        <v>1</v>
      </c>
      <c r="J7" s="146">
        <v>2</v>
      </c>
      <c r="K7" s="146">
        <v>3</v>
      </c>
      <c r="L7" s="146">
        <v>4</v>
      </c>
      <c r="M7" s="146">
        <v>5</v>
      </c>
      <c r="N7" s="146">
        <v>6</v>
      </c>
      <c r="O7" s="146">
        <v>7</v>
      </c>
      <c r="P7" s="146">
        <v>8</v>
      </c>
      <c r="Q7" s="146">
        <v>9</v>
      </c>
      <c r="R7" s="146">
        <v>10</v>
      </c>
      <c r="S7" s="146">
        <v>11</v>
      </c>
      <c r="T7" s="146">
        <v>12</v>
      </c>
      <c r="U7" s="146">
        <v>13</v>
      </c>
      <c r="V7" s="146">
        <v>14</v>
      </c>
      <c r="W7" s="146">
        <v>15</v>
      </c>
      <c r="X7" s="146">
        <v>16</v>
      </c>
      <c r="Y7" s="146">
        <v>17</v>
      </c>
      <c r="Z7" s="146">
        <v>18</v>
      </c>
      <c r="AA7" s="146">
        <v>19</v>
      </c>
      <c r="AB7" s="146">
        <v>20</v>
      </c>
      <c r="AC7" s="146">
        <v>21</v>
      </c>
      <c r="AD7" s="146">
        <v>22</v>
      </c>
      <c r="AE7" s="146">
        <v>23</v>
      </c>
      <c r="AF7" s="146">
        <v>24</v>
      </c>
      <c r="AG7" s="146">
        <v>25</v>
      </c>
      <c r="AH7" s="146">
        <v>26</v>
      </c>
      <c r="AI7" s="146">
        <v>27</v>
      </c>
      <c r="AJ7" s="146">
        <v>28</v>
      </c>
      <c r="AK7" s="146">
        <v>29</v>
      </c>
      <c r="AL7" s="10">
        <v>30</v>
      </c>
      <c r="AM7" s="391"/>
      <c r="AN7" s="18" t="s">
        <v>12</v>
      </c>
      <c r="AO7" s="18" t="s">
        <v>13</v>
      </c>
      <c r="AP7" s="373"/>
      <c r="AQ7" s="373"/>
      <c r="AR7" s="375"/>
      <c r="AS7" s="153"/>
    </row>
    <row r="8" spans="1:46" s="3" customFormat="1" ht="33.75" customHeight="1">
      <c r="A8" s="172">
        <v>1</v>
      </c>
      <c r="B8" s="173"/>
      <c r="C8" s="174"/>
      <c r="D8" s="174"/>
      <c r="E8" s="174"/>
      <c r="F8" s="174"/>
      <c r="G8" s="212"/>
      <c r="H8" s="213"/>
      <c r="I8" s="217"/>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8"/>
      <c r="AL8" s="219"/>
      <c r="AM8" s="175">
        <f t="shared" ref="AM8:AM39" si="1">COUNTIF(I8:AL8,"〇")</f>
        <v>0</v>
      </c>
      <c r="AN8" s="176"/>
      <c r="AO8" s="189"/>
      <c r="AP8" s="220"/>
      <c r="AQ8" s="220"/>
      <c r="AR8" s="178"/>
    </row>
    <row r="9" spans="1:46" s="3" customFormat="1" ht="33.75" customHeight="1">
      <c r="A9" s="24">
        <v>2</v>
      </c>
      <c r="B9" s="164"/>
      <c r="C9" s="164"/>
      <c r="D9" s="164"/>
      <c r="E9" s="164"/>
      <c r="F9" s="164"/>
      <c r="G9" s="169"/>
      <c r="H9" s="214"/>
      <c r="I9" s="221"/>
      <c r="J9" s="169"/>
      <c r="K9" s="169"/>
      <c r="L9" s="217"/>
      <c r="M9" s="169"/>
      <c r="N9" s="212"/>
      <c r="O9" s="212"/>
      <c r="P9" s="169"/>
      <c r="Q9" s="169"/>
      <c r="R9" s="169"/>
      <c r="S9" s="212"/>
      <c r="T9" s="169"/>
      <c r="U9" s="212"/>
      <c r="V9" s="212"/>
      <c r="W9" s="169"/>
      <c r="X9" s="169"/>
      <c r="Y9" s="169"/>
      <c r="Z9" s="169"/>
      <c r="AA9" s="169"/>
      <c r="AB9" s="169"/>
      <c r="AC9" s="169"/>
      <c r="AD9" s="169"/>
      <c r="AE9" s="169"/>
      <c r="AF9" s="169"/>
      <c r="AG9" s="169"/>
      <c r="AH9" s="169"/>
      <c r="AI9" s="169"/>
      <c r="AJ9" s="169"/>
      <c r="AK9" s="222"/>
      <c r="AL9" s="223"/>
      <c r="AM9" s="165">
        <f t="shared" si="1"/>
        <v>0</v>
      </c>
      <c r="AN9" s="166"/>
      <c r="AO9" s="190"/>
      <c r="AP9" s="224"/>
      <c r="AQ9" s="224"/>
      <c r="AR9" s="167"/>
    </row>
    <row r="10" spans="1:46" s="3" customFormat="1" ht="33.75" customHeight="1">
      <c r="A10" s="24">
        <v>3</v>
      </c>
      <c r="B10" s="164"/>
      <c r="C10" s="164"/>
      <c r="D10" s="164"/>
      <c r="E10" s="164"/>
      <c r="F10" s="164"/>
      <c r="G10" s="169"/>
      <c r="H10" s="214"/>
      <c r="I10" s="221"/>
      <c r="J10" s="169"/>
      <c r="K10" s="169"/>
      <c r="L10" s="169"/>
      <c r="M10" s="169"/>
      <c r="N10" s="212"/>
      <c r="O10" s="212"/>
      <c r="P10" s="169"/>
      <c r="Q10" s="169"/>
      <c r="R10" s="169"/>
      <c r="S10" s="212"/>
      <c r="T10" s="169"/>
      <c r="U10" s="212"/>
      <c r="V10" s="212"/>
      <c r="W10" s="169"/>
      <c r="X10" s="169"/>
      <c r="Y10" s="169"/>
      <c r="Z10" s="169"/>
      <c r="AA10" s="169"/>
      <c r="AB10" s="169"/>
      <c r="AC10" s="169"/>
      <c r="AD10" s="169"/>
      <c r="AE10" s="169"/>
      <c r="AF10" s="169"/>
      <c r="AG10" s="169"/>
      <c r="AH10" s="169"/>
      <c r="AI10" s="169"/>
      <c r="AJ10" s="169"/>
      <c r="AK10" s="222"/>
      <c r="AL10" s="223"/>
      <c r="AM10" s="165">
        <f t="shared" si="1"/>
        <v>0</v>
      </c>
      <c r="AN10" s="166"/>
      <c r="AO10" s="190"/>
      <c r="AP10" s="224"/>
      <c r="AQ10" s="224"/>
      <c r="AR10" s="167"/>
    </row>
    <row r="11" spans="1:46" s="225" customFormat="1" ht="33.75" customHeight="1">
      <c r="A11" s="24">
        <v>4</v>
      </c>
      <c r="B11" s="164"/>
      <c r="C11" s="164"/>
      <c r="D11" s="164"/>
      <c r="E11" s="164"/>
      <c r="F11" s="164"/>
      <c r="G11" s="169"/>
      <c r="H11" s="214"/>
      <c r="I11" s="221"/>
      <c r="J11" s="169"/>
      <c r="K11" s="169"/>
      <c r="L11" s="169"/>
      <c r="M11" s="169"/>
      <c r="N11" s="212"/>
      <c r="O11" s="212"/>
      <c r="P11" s="169"/>
      <c r="Q11" s="169"/>
      <c r="R11" s="169"/>
      <c r="S11" s="212"/>
      <c r="T11" s="169"/>
      <c r="U11" s="212"/>
      <c r="V11" s="212"/>
      <c r="W11" s="169"/>
      <c r="X11" s="169"/>
      <c r="Y11" s="169"/>
      <c r="Z11" s="169"/>
      <c r="AA11" s="169"/>
      <c r="AB11" s="169"/>
      <c r="AC11" s="169"/>
      <c r="AD11" s="169"/>
      <c r="AE11" s="169"/>
      <c r="AF11" s="169"/>
      <c r="AG11" s="169"/>
      <c r="AH11" s="169"/>
      <c r="AI11" s="169"/>
      <c r="AJ11" s="169"/>
      <c r="AK11" s="222"/>
      <c r="AL11" s="223"/>
      <c r="AM11" s="165">
        <f t="shared" si="1"/>
        <v>0</v>
      </c>
      <c r="AN11" s="166"/>
      <c r="AO11" s="190"/>
      <c r="AP11" s="224"/>
      <c r="AQ11" s="224"/>
      <c r="AR11" s="167"/>
      <c r="AS11" s="3"/>
    </row>
    <row r="12" spans="1:46" s="225" customFormat="1" ht="33.75" customHeight="1">
      <c r="A12" s="24">
        <v>5</v>
      </c>
      <c r="B12" s="164"/>
      <c r="C12" s="164"/>
      <c r="D12" s="164"/>
      <c r="E12" s="164"/>
      <c r="F12" s="164"/>
      <c r="G12" s="169"/>
      <c r="H12" s="214"/>
      <c r="I12" s="221"/>
      <c r="J12" s="169"/>
      <c r="K12" s="169"/>
      <c r="L12" s="169"/>
      <c r="M12" s="169"/>
      <c r="N12" s="212"/>
      <c r="O12" s="212"/>
      <c r="P12" s="169"/>
      <c r="Q12" s="169"/>
      <c r="R12" s="169"/>
      <c r="S12" s="212"/>
      <c r="T12" s="169"/>
      <c r="U12" s="212"/>
      <c r="V12" s="212"/>
      <c r="W12" s="169"/>
      <c r="X12" s="169"/>
      <c r="Y12" s="169"/>
      <c r="Z12" s="169"/>
      <c r="AA12" s="169"/>
      <c r="AB12" s="169"/>
      <c r="AC12" s="169"/>
      <c r="AD12" s="169"/>
      <c r="AE12" s="169"/>
      <c r="AF12" s="169"/>
      <c r="AG12" s="169"/>
      <c r="AH12" s="169"/>
      <c r="AI12" s="169"/>
      <c r="AJ12" s="169"/>
      <c r="AK12" s="222"/>
      <c r="AL12" s="223"/>
      <c r="AM12" s="165">
        <f t="shared" si="1"/>
        <v>0</v>
      </c>
      <c r="AN12" s="166"/>
      <c r="AO12" s="190"/>
      <c r="AP12" s="224"/>
      <c r="AQ12" s="224"/>
      <c r="AR12" s="167"/>
      <c r="AS12" s="3"/>
    </row>
    <row r="13" spans="1:46" s="225" customFormat="1" ht="33.75" customHeight="1">
      <c r="A13" s="24">
        <v>6</v>
      </c>
      <c r="B13" s="164"/>
      <c r="C13" s="164"/>
      <c r="D13" s="164"/>
      <c r="E13" s="164"/>
      <c r="F13" s="164"/>
      <c r="G13" s="169"/>
      <c r="H13" s="214"/>
      <c r="I13" s="221"/>
      <c r="J13" s="169"/>
      <c r="K13" s="169"/>
      <c r="L13" s="169"/>
      <c r="M13" s="169"/>
      <c r="N13" s="169"/>
      <c r="O13" s="212"/>
      <c r="P13" s="169"/>
      <c r="Q13" s="169"/>
      <c r="R13" s="169"/>
      <c r="S13" s="169"/>
      <c r="T13" s="169"/>
      <c r="U13" s="169"/>
      <c r="V13" s="212"/>
      <c r="W13" s="169"/>
      <c r="X13" s="169"/>
      <c r="Y13" s="169"/>
      <c r="Z13" s="169"/>
      <c r="AA13" s="169"/>
      <c r="AB13" s="169"/>
      <c r="AC13" s="169"/>
      <c r="AD13" s="169"/>
      <c r="AE13" s="169"/>
      <c r="AF13" s="169"/>
      <c r="AG13" s="169"/>
      <c r="AH13" s="169"/>
      <c r="AI13" s="169"/>
      <c r="AJ13" s="169"/>
      <c r="AK13" s="222"/>
      <c r="AL13" s="223"/>
      <c r="AM13" s="165">
        <f t="shared" si="1"/>
        <v>0</v>
      </c>
      <c r="AN13" s="166"/>
      <c r="AO13" s="190"/>
      <c r="AP13" s="224"/>
      <c r="AQ13" s="224"/>
      <c r="AR13" s="167"/>
      <c r="AS13" s="3"/>
    </row>
    <row r="14" spans="1:46" s="225" customFormat="1" ht="33.75" customHeight="1">
      <c r="A14" s="24">
        <v>7</v>
      </c>
      <c r="B14" s="164"/>
      <c r="C14" s="164"/>
      <c r="D14" s="164"/>
      <c r="E14" s="164"/>
      <c r="F14" s="164"/>
      <c r="G14" s="169"/>
      <c r="H14" s="214"/>
      <c r="I14" s="221"/>
      <c r="J14" s="169"/>
      <c r="K14" s="169"/>
      <c r="L14" s="169"/>
      <c r="M14" s="169"/>
      <c r="N14" s="169"/>
      <c r="O14" s="212"/>
      <c r="P14" s="169"/>
      <c r="Q14" s="169"/>
      <c r="R14" s="169"/>
      <c r="S14" s="169"/>
      <c r="T14" s="169"/>
      <c r="U14" s="169"/>
      <c r="V14" s="212"/>
      <c r="W14" s="169"/>
      <c r="X14" s="169"/>
      <c r="Y14" s="169"/>
      <c r="Z14" s="169"/>
      <c r="AA14" s="169"/>
      <c r="AB14" s="169"/>
      <c r="AC14" s="169"/>
      <c r="AD14" s="169"/>
      <c r="AE14" s="169"/>
      <c r="AF14" s="169"/>
      <c r="AG14" s="169"/>
      <c r="AH14" s="169"/>
      <c r="AI14" s="169"/>
      <c r="AJ14" s="169"/>
      <c r="AK14" s="222"/>
      <c r="AL14" s="223"/>
      <c r="AM14" s="165">
        <f t="shared" si="1"/>
        <v>0</v>
      </c>
      <c r="AN14" s="166"/>
      <c r="AO14" s="190"/>
      <c r="AP14" s="224"/>
      <c r="AQ14" s="224"/>
      <c r="AR14" s="167"/>
      <c r="AS14" s="3"/>
    </row>
    <row r="15" spans="1:46" s="225" customFormat="1" ht="33.75" customHeight="1">
      <c r="A15" s="24">
        <v>8</v>
      </c>
      <c r="B15" s="164"/>
      <c r="C15" s="164"/>
      <c r="D15" s="164"/>
      <c r="E15" s="164"/>
      <c r="F15" s="164"/>
      <c r="G15" s="169"/>
      <c r="H15" s="214"/>
      <c r="I15" s="221"/>
      <c r="J15" s="169"/>
      <c r="K15" s="169"/>
      <c r="L15" s="169"/>
      <c r="M15" s="169"/>
      <c r="N15" s="169"/>
      <c r="O15" s="212"/>
      <c r="P15" s="169"/>
      <c r="Q15" s="169"/>
      <c r="R15" s="169"/>
      <c r="S15" s="169"/>
      <c r="T15" s="169"/>
      <c r="U15" s="169"/>
      <c r="V15" s="212"/>
      <c r="W15" s="169"/>
      <c r="X15" s="169"/>
      <c r="Y15" s="169"/>
      <c r="Z15" s="169"/>
      <c r="AA15" s="169"/>
      <c r="AB15" s="169"/>
      <c r="AC15" s="169"/>
      <c r="AD15" s="169"/>
      <c r="AE15" s="169"/>
      <c r="AF15" s="169"/>
      <c r="AG15" s="169"/>
      <c r="AH15" s="169"/>
      <c r="AI15" s="169"/>
      <c r="AJ15" s="169"/>
      <c r="AK15" s="222"/>
      <c r="AL15" s="223"/>
      <c r="AM15" s="165">
        <f t="shared" si="1"/>
        <v>0</v>
      </c>
      <c r="AN15" s="166"/>
      <c r="AO15" s="190"/>
      <c r="AP15" s="224"/>
      <c r="AQ15" s="224"/>
      <c r="AR15" s="167"/>
      <c r="AS15" s="3"/>
    </row>
    <row r="16" spans="1:46" s="225" customFormat="1" ht="33.75" customHeight="1">
      <c r="A16" s="24">
        <v>9</v>
      </c>
      <c r="B16" s="164"/>
      <c r="C16" s="164"/>
      <c r="D16" s="164"/>
      <c r="E16" s="164"/>
      <c r="F16" s="164"/>
      <c r="G16" s="169"/>
      <c r="H16" s="214"/>
      <c r="I16" s="221"/>
      <c r="J16" s="169"/>
      <c r="K16" s="169"/>
      <c r="L16" s="169"/>
      <c r="M16" s="169"/>
      <c r="N16" s="169"/>
      <c r="O16" s="212"/>
      <c r="P16" s="169"/>
      <c r="Q16" s="169"/>
      <c r="R16" s="169"/>
      <c r="S16" s="169"/>
      <c r="T16" s="169"/>
      <c r="U16" s="169"/>
      <c r="V16" s="212"/>
      <c r="W16" s="169"/>
      <c r="X16" s="169"/>
      <c r="Y16" s="169"/>
      <c r="Z16" s="169"/>
      <c r="AA16" s="169"/>
      <c r="AB16" s="169"/>
      <c r="AC16" s="169"/>
      <c r="AD16" s="169"/>
      <c r="AE16" s="169"/>
      <c r="AF16" s="169"/>
      <c r="AG16" s="169"/>
      <c r="AH16" s="169"/>
      <c r="AI16" s="169"/>
      <c r="AJ16" s="169"/>
      <c r="AK16" s="222"/>
      <c r="AL16" s="223"/>
      <c r="AM16" s="165">
        <f t="shared" si="1"/>
        <v>0</v>
      </c>
      <c r="AN16" s="166"/>
      <c r="AO16" s="190"/>
      <c r="AP16" s="224"/>
      <c r="AQ16" s="224"/>
      <c r="AR16" s="167"/>
      <c r="AS16" s="3"/>
    </row>
    <row r="17" spans="1:45" s="225" customFormat="1" ht="33.75" customHeight="1">
      <c r="A17" s="24">
        <v>10</v>
      </c>
      <c r="B17" s="164"/>
      <c r="C17" s="164"/>
      <c r="D17" s="164"/>
      <c r="E17" s="164"/>
      <c r="F17" s="164"/>
      <c r="G17" s="169"/>
      <c r="H17" s="214"/>
      <c r="I17" s="221"/>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222"/>
      <c r="AL17" s="223"/>
      <c r="AM17" s="165">
        <f t="shared" si="1"/>
        <v>0</v>
      </c>
      <c r="AN17" s="166"/>
      <c r="AO17" s="190"/>
      <c r="AP17" s="224"/>
      <c r="AQ17" s="224"/>
      <c r="AR17" s="167"/>
      <c r="AS17" s="3"/>
    </row>
    <row r="18" spans="1:45" s="225" customFormat="1" ht="30" customHeight="1">
      <c r="A18" s="24">
        <v>11</v>
      </c>
      <c r="B18" s="164"/>
      <c r="C18" s="164"/>
      <c r="D18" s="164"/>
      <c r="E18" s="164"/>
      <c r="F18" s="164"/>
      <c r="G18" s="169"/>
      <c r="H18" s="214"/>
      <c r="I18" s="221"/>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222"/>
      <c r="AL18" s="223"/>
      <c r="AM18" s="165">
        <f t="shared" si="1"/>
        <v>0</v>
      </c>
      <c r="AN18" s="166"/>
      <c r="AO18" s="190"/>
      <c r="AP18" s="224"/>
      <c r="AQ18" s="224"/>
      <c r="AR18" s="167"/>
      <c r="AS18" s="3"/>
    </row>
    <row r="19" spans="1:45" s="225" customFormat="1" ht="30" customHeight="1">
      <c r="A19" s="24">
        <v>12</v>
      </c>
      <c r="B19" s="164"/>
      <c r="C19" s="164"/>
      <c r="D19" s="164"/>
      <c r="E19" s="164"/>
      <c r="F19" s="164"/>
      <c r="G19" s="169"/>
      <c r="H19" s="214"/>
      <c r="I19" s="221"/>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222"/>
      <c r="AL19" s="223"/>
      <c r="AM19" s="165">
        <f t="shared" si="1"/>
        <v>0</v>
      </c>
      <c r="AN19" s="166"/>
      <c r="AO19" s="190"/>
      <c r="AP19" s="224"/>
      <c r="AQ19" s="224"/>
      <c r="AR19" s="167"/>
      <c r="AS19" s="3"/>
    </row>
    <row r="20" spans="1:45" s="225" customFormat="1" ht="33.75" customHeight="1">
      <c r="A20" s="24">
        <v>13</v>
      </c>
      <c r="B20" s="164"/>
      <c r="C20" s="164"/>
      <c r="D20" s="164"/>
      <c r="E20" s="164"/>
      <c r="F20" s="164"/>
      <c r="G20" s="169"/>
      <c r="H20" s="214"/>
      <c r="I20" s="221"/>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222"/>
      <c r="AL20" s="223"/>
      <c r="AM20" s="165">
        <f t="shared" si="1"/>
        <v>0</v>
      </c>
      <c r="AN20" s="166"/>
      <c r="AO20" s="190"/>
      <c r="AP20" s="224"/>
      <c r="AQ20" s="224"/>
      <c r="AR20" s="167"/>
      <c r="AS20" s="3"/>
    </row>
    <row r="21" spans="1:45" s="225" customFormat="1" ht="33.75" customHeight="1">
      <c r="A21" s="24">
        <v>14</v>
      </c>
      <c r="B21" s="164"/>
      <c r="C21" s="164"/>
      <c r="D21" s="164"/>
      <c r="E21" s="164"/>
      <c r="F21" s="164"/>
      <c r="G21" s="169"/>
      <c r="H21" s="214"/>
      <c r="I21" s="221"/>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222"/>
      <c r="AL21" s="223"/>
      <c r="AM21" s="165">
        <f t="shared" si="1"/>
        <v>0</v>
      </c>
      <c r="AN21" s="166"/>
      <c r="AO21" s="190"/>
      <c r="AP21" s="224"/>
      <c r="AQ21" s="224"/>
      <c r="AR21" s="167"/>
      <c r="AS21" s="3"/>
    </row>
    <row r="22" spans="1:45" s="225" customFormat="1" ht="33.75" customHeight="1">
      <c r="A22" s="24">
        <v>15</v>
      </c>
      <c r="B22" s="164"/>
      <c r="C22" s="164"/>
      <c r="D22" s="164"/>
      <c r="E22" s="164"/>
      <c r="F22" s="164"/>
      <c r="G22" s="169"/>
      <c r="H22" s="214"/>
      <c r="I22" s="221"/>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222"/>
      <c r="AL22" s="223"/>
      <c r="AM22" s="165">
        <f t="shared" si="1"/>
        <v>0</v>
      </c>
      <c r="AN22" s="166"/>
      <c r="AO22" s="190"/>
      <c r="AP22" s="224"/>
      <c r="AQ22" s="224"/>
      <c r="AR22" s="167"/>
      <c r="AS22" s="3"/>
    </row>
    <row r="23" spans="1:45" s="225" customFormat="1" ht="33.75" customHeight="1">
      <c r="A23" s="24">
        <v>16</v>
      </c>
      <c r="B23" s="164"/>
      <c r="C23" s="164"/>
      <c r="D23" s="164"/>
      <c r="E23" s="164"/>
      <c r="F23" s="164"/>
      <c r="G23" s="169"/>
      <c r="H23" s="214"/>
      <c r="I23" s="221"/>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222"/>
      <c r="AL23" s="223"/>
      <c r="AM23" s="165">
        <f t="shared" si="1"/>
        <v>0</v>
      </c>
      <c r="AN23" s="166"/>
      <c r="AO23" s="190"/>
      <c r="AP23" s="224"/>
      <c r="AQ23" s="224"/>
      <c r="AR23" s="167"/>
      <c r="AS23" s="3"/>
    </row>
    <row r="24" spans="1:45" s="225" customFormat="1" ht="33.75" customHeight="1">
      <c r="A24" s="24">
        <v>17</v>
      </c>
      <c r="B24" s="164"/>
      <c r="C24" s="164"/>
      <c r="D24" s="164"/>
      <c r="E24" s="164"/>
      <c r="F24" s="164"/>
      <c r="G24" s="169"/>
      <c r="H24" s="214"/>
      <c r="I24" s="221"/>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222"/>
      <c r="AL24" s="223"/>
      <c r="AM24" s="165">
        <f t="shared" si="1"/>
        <v>0</v>
      </c>
      <c r="AN24" s="166"/>
      <c r="AO24" s="190"/>
      <c r="AP24" s="224"/>
      <c r="AQ24" s="224"/>
      <c r="AR24" s="167"/>
      <c r="AS24" s="3"/>
    </row>
    <row r="25" spans="1:45" s="225" customFormat="1" ht="33.75" customHeight="1">
      <c r="A25" s="24">
        <v>18</v>
      </c>
      <c r="B25" s="168"/>
      <c r="C25" s="168"/>
      <c r="D25" s="164"/>
      <c r="E25" s="164"/>
      <c r="F25" s="164"/>
      <c r="G25" s="169"/>
      <c r="H25" s="214"/>
      <c r="I25" s="221"/>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222"/>
      <c r="AL25" s="223"/>
      <c r="AM25" s="165">
        <f t="shared" si="1"/>
        <v>0</v>
      </c>
      <c r="AN25" s="166"/>
      <c r="AO25" s="190"/>
      <c r="AP25" s="224"/>
      <c r="AQ25" s="224"/>
      <c r="AR25" s="167"/>
      <c r="AS25" s="3"/>
    </row>
    <row r="26" spans="1:45" s="225" customFormat="1" ht="33.75" customHeight="1">
      <c r="A26" s="24">
        <v>19</v>
      </c>
      <c r="B26" s="164"/>
      <c r="C26" s="168"/>
      <c r="D26" s="164"/>
      <c r="E26" s="164"/>
      <c r="F26" s="164"/>
      <c r="G26" s="169"/>
      <c r="H26" s="214"/>
      <c r="I26" s="221"/>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222"/>
      <c r="AL26" s="223"/>
      <c r="AM26" s="165">
        <f t="shared" si="1"/>
        <v>0</v>
      </c>
      <c r="AN26" s="166"/>
      <c r="AO26" s="190"/>
      <c r="AP26" s="224"/>
      <c r="AQ26" s="224"/>
      <c r="AR26" s="167"/>
      <c r="AS26" s="3"/>
    </row>
    <row r="27" spans="1:45" s="225" customFormat="1" ht="33.75" customHeight="1">
      <c r="A27" s="24">
        <v>20</v>
      </c>
      <c r="B27" s="164"/>
      <c r="C27" s="164"/>
      <c r="D27" s="164"/>
      <c r="E27" s="164"/>
      <c r="F27" s="164"/>
      <c r="G27" s="169"/>
      <c r="H27" s="214"/>
      <c r="I27" s="221"/>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222"/>
      <c r="AL27" s="223"/>
      <c r="AM27" s="165">
        <f t="shared" si="1"/>
        <v>0</v>
      </c>
      <c r="AN27" s="166"/>
      <c r="AO27" s="190"/>
      <c r="AP27" s="224"/>
      <c r="AQ27" s="224"/>
      <c r="AR27" s="167"/>
      <c r="AS27" s="3"/>
    </row>
    <row r="28" spans="1:45" s="225" customFormat="1" ht="30" customHeight="1">
      <c r="A28" s="24">
        <v>21</v>
      </c>
      <c r="B28" s="164"/>
      <c r="C28" s="164"/>
      <c r="D28" s="164"/>
      <c r="E28" s="164"/>
      <c r="F28" s="164"/>
      <c r="G28" s="169"/>
      <c r="H28" s="214"/>
      <c r="I28" s="221"/>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222"/>
      <c r="AL28" s="223"/>
      <c r="AM28" s="165">
        <f t="shared" si="1"/>
        <v>0</v>
      </c>
      <c r="AN28" s="166"/>
      <c r="AO28" s="190"/>
      <c r="AP28" s="224"/>
      <c r="AQ28" s="224"/>
      <c r="AR28" s="167"/>
      <c r="AS28" s="3"/>
    </row>
    <row r="29" spans="1:45" s="225" customFormat="1" ht="30" customHeight="1">
      <c r="A29" s="24">
        <v>22</v>
      </c>
      <c r="B29" s="164"/>
      <c r="C29" s="164"/>
      <c r="D29" s="164"/>
      <c r="E29" s="164"/>
      <c r="F29" s="164"/>
      <c r="G29" s="169"/>
      <c r="H29" s="214"/>
      <c r="I29" s="221"/>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222"/>
      <c r="AL29" s="223"/>
      <c r="AM29" s="165">
        <f t="shared" si="1"/>
        <v>0</v>
      </c>
      <c r="AN29" s="166"/>
      <c r="AO29" s="190"/>
      <c r="AP29" s="224"/>
      <c r="AQ29" s="224"/>
      <c r="AR29" s="167"/>
      <c r="AS29" s="3"/>
    </row>
    <row r="30" spans="1:45" s="225" customFormat="1" ht="30" customHeight="1">
      <c r="A30" s="24">
        <v>23</v>
      </c>
      <c r="B30" s="164"/>
      <c r="C30" s="164"/>
      <c r="D30" s="169"/>
      <c r="E30" s="169"/>
      <c r="F30" s="169"/>
      <c r="G30" s="169"/>
      <c r="H30" s="214"/>
      <c r="I30" s="221"/>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222"/>
      <c r="AL30" s="223"/>
      <c r="AM30" s="165">
        <f t="shared" si="1"/>
        <v>0</v>
      </c>
      <c r="AN30" s="166"/>
      <c r="AO30" s="190"/>
      <c r="AP30" s="224"/>
      <c r="AQ30" s="224"/>
      <c r="AR30" s="167"/>
      <c r="AS30" s="3"/>
    </row>
    <row r="31" spans="1:45" s="225" customFormat="1" ht="30" customHeight="1">
      <c r="A31" s="24">
        <v>24</v>
      </c>
      <c r="B31" s="164"/>
      <c r="C31" s="164"/>
      <c r="D31" s="169"/>
      <c r="E31" s="169"/>
      <c r="F31" s="169"/>
      <c r="G31" s="169"/>
      <c r="H31" s="214"/>
      <c r="I31" s="221"/>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222"/>
      <c r="AL31" s="223"/>
      <c r="AM31" s="165">
        <f t="shared" si="1"/>
        <v>0</v>
      </c>
      <c r="AN31" s="166"/>
      <c r="AO31" s="190"/>
      <c r="AP31" s="224"/>
      <c r="AQ31" s="224"/>
      <c r="AR31" s="167"/>
      <c r="AS31" s="3"/>
    </row>
    <row r="32" spans="1:45" s="225" customFormat="1" ht="30" customHeight="1">
      <c r="A32" s="24">
        <v>25</v>
      </c>
      <c r="B32" s="164"/>
      <c r="C32" s="164"/>
      <c r="D32" s="169"/>
      <c r="E32" s="169"/>
      <c r="F32" s="169"/>
      <c r="G32" s="169"/>
      <c r="H32" s="214"/>
      <c r="I32" s="221"/>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222"/>
      <c r="AL32" s="223"/>
      <c r="AM32" s="165">
        <f t="shared" si="1"/>
        <v>0</v>
      </c>
      <c r="AN32" s="166"/>
      <c r="AO32" s="190"/>
      <c r="AP32" s="224"/>
      <c r="AQ32" s="224"/>
      <c r="AR32" s="167"/>
      <c r="AS32" s="3"/>
    </row>
    <row r="33" spans="1:45" s="225" customFormat="1" ht="30" customHeight="1">
      <c r="A33" s="24">
        <v>26</v>
      </c>
      <c r="B33" s="164"/>
      <c r="C33" s="164"/>
      <c r="D33" s="169"/>
      <c r="E33" s="169"/>
      <c r="F33" s="169"/>
      <c r="G33" s="169"/>
      <c r="H33" s="214"/>
      <c r="I33" s="221"/>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222"/>
      <c r="AL33" s="223"/>
      <c r="AM33" s="165">
        <f t="shared" si="1"/>
        <v>0</v>
      </c>
      <c r="AN33" s="166"/>
      <c r="AO33" s="190"/>
      <c r="AP33" s="224"/>
      <c r="AQ33" s="224"/>
      <c r="AR33" s="167"/>
      <c r="AS33" s="3"/>
    </row>
    <row r="34" spans="1:45" s="225" customFormat="1" ht="30" customHeight="1">
      <c r="A34" s="24">
        <v>27</v>
      </c>
      <c r="B34" s="164"/>
      <c r="C34" s="164"/>
      <c r="D34" s="169"/>
      <c r="E34" s="169"/>
      <c r="F34" s="169"/>
      <c r="G34" s="169"/>
      <c r="H34" s="214"/>
      <c r="I34" s="221"/>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222"/>
      <c r="AL34" s="223"/>
      <c r="AM34" s="165">
        <f t="shared" si="1"/>
        <v>0</v>
      </c>
      <c r="AN34" s="166"/>
      <c r="AO34" s="190"/>
      <c r="AP34" s="224"/>
      <c r="AQ34" s="224"/>
      <c r="AR34" s="167"/>
      <c r="AS34" s="3"/>
    </row>
    <row r="35" spans="1:45" s="225" customFormat="1" ht="30" customHeight="1">
      <c r="A35" s="24">
        <v>28</v>
      </c>
      <c r="B35" s="164"/>
      <c r="C35" s="164"/>
      <c r="D35" s="169"/>
      <c r="E35" s="169"/>
      <c r="F35" s="169"/>
      <c r="G35" s="169"/>
      <c r="H35" s="214"/>
      <c r="I35" s="221"/>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222"/>
      <c r="AL35" s="223"/>
      <c r="AM35" s="165">
        <f t="shared" si="1"/>
        <v>0</v>
      </c>
      <c r="AN35" s="166"/>
      <c r="AO35" s="190"/>
      <c r="AP35" s="224"/>
      <c r="AQ35" s="224"/>
      <c r="AR35" s="167"/>
      <c r="AS35" s="3"/>
    </row>
    <row r="36" spans="1:45" s="225" customFormat="1" ht="30" customHeight="1">
      <c r="A36" s="24">
        <v>29</v>
      </c>
      <c r="B36" s="164"/>
      <c r="C36" s="164"/>
      <c r="D36" s="169"/>
      <c r="E36" s="169"/>
      <c r="F36" s="169"/>
      <c r="G36" s="169"/>
      <c r="H36" s="214"/>
      <c r="I36" s="221"/>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222"/>
      <c r="AL36" s="223"/>
      <c r="AM36" s="165">
        <f t="shared" si="1"/>
        <v>0</v>
      </c>
      <c r="AN36" s="166"/>
      <c r="AO36" s="190"/>
      <c r="AP36" s="224"/>
      <c r="AQ36" s="224"/>
      <c r="AR36" s="167"/>
      <c r="AS36" s="3"/>
    </row>
    <row r="37" spans="1:45" s="225" customFormat="1" ht="30" customHeight="1">
      <c r="A37" s="24">
        <v>30</v>
      </c>
      <c r="B37" s="164"/>
      <c r="C37" s="164"/>
      <c r="D37" s="169"/>
      <c r="E37" s="169"/>
      <c r="F37" s="169"/>
      <c r="G37" s="169"/>
      <c r="H37" s="214"/>
      <c r="I37" s="221"/>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222"/>
      <c r="AL37" s="223"/>
      <c r="AM37" s="165">
        <f t="shared" si="1"/>
        <v>0</v>
      </c>
      <c r="AN37" s="166"/>
      <c r="AO37" s="190"/>
      <c r="AP37" s="224"/>
      <c r="AQ37" s="224"/>
      <c r="AR37" s="167"/>
      <c r="AS37" s="3"/>
    </row>
    <row r="38" spans="1:45" s="225" customFormat="1" ht="30" customHeight="1">
      <c r="A38" s="24">
        <v>31</v>
      </c>
      <c r="B38" s="164"/>
      <c r="C38" s="164"/>
      <c r="D38" s="169"/>
      <c r="E38" s="169"/>
      <c r="F38" s="169"/>
      <c r="G38" s="169"/>
      <c r="H38" s="214"/>
      <c r="I38" s="221"/>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222"/>
      <c r="AL38" s="223"/>
      <c r="AM38" s="165">
        <f t="shared" si="1"/>
        <v>0</v>
      </c>
      <c r="AN38" s="166"/>
      <c r="AO38" s="190"/>
      <c r="AP38" s="224"/>
      <c r="AQ38" s="224"/>
      <c r="AR38" s="167"/>
      <c r="AS38" s="3"/>
    </row>
    <row r="39" spans="1:45" s="225" customFormat="1" ht="30" customHeight="1">
      <c r="A39" s="24">
        <v>32</v>
      </c>
      <c r="B39" s="164"/>
      <c r="C39" s="164"/>
      <c r="D39" s="169"/>
      <c r="E39" s="169"/>
      <c r="F39" s="169"/>
      <c r="G39" s="169"/>
      <c r="H39" s="214"/>
      <c r="I39" s="221"/>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222"/>
      <c r="AL39" s="223"/>
      <c r="AM39" s="165">
        <f t="shared" si="1"/>
        <v>0</v>
      </c>
      <c r="AN39" s="166"/>
      <c r="AO39" s="190"/>
      <c r="AP39" s="224"/>
      <c r="AQ39" s="224"/>
      <c r="AR39" s="167"/>
      <c r="AS39" s="3"/>
    </row>
    <row r="40" spans="1:45" s="225" customFormat="1" ht="30" customHeight="1">
      <c r="A40" s="24">
        <v>33</v>
      </c>
      <c r="B40" s="164"/>
      <c r="C40" s="164"/>
      <c r="D40" s="169"/>
      <c r="E40" s="169"/>
      <c r="F40" s="169"/>
      <c r="G40" s="169"/>
      <c r="H40" s="214"/>
      <c r="I40" s="221"/>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222"/>
      <c r="AL40" s="223"/>
      <c r="AM40" s="165">
        <f t="shared" ref="AM40:AM67" si="2">COUNTIF(I40:AL40,"〇")</f>
        <v>0</v>
      </c>
      <c r="AN40" s="166"/>
      <c r="AO40" s="190"/>
      <c r="AP40" s="224"/>
      <c r="AQ40" s="224"/>
      <c r="AR40" s="167"/>
      <c r="AS40" s="3"/>
    </row>
    <row r="41" spans="1:45" s="225" customFormat="1" ht="30" customHeight="1">
      <c r="A41" s="24">
        <v>34</v>
      </c>
      <c r="B41" s="164"/>
      <c r="C41" s="164"/>
      <c r="D41" s="169"/>
      <c r="E41" s="169"/>
      <c r="F41" s="169"/>
      <c r="G41" s="169"/>
      <c r="H41" s="214"/>
      <c r="I41" s="221"/>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222"/>
      <c r="AL41" s="223"/>
      <c r="AM41" s="165">
        <f t="shared" si="2"/>
        <v>0</v>
      </c>
      <c r="AN41" s="166"/>
      <c r="AO41" s="190"/>
      <c r="AP41" s="224"/>
      <c r="AQ41" s="224"/>
      <c r="AR41" s="167"/>
      <c r="AS41" s="3"/>
    </row>
    <row r="42" spans="1:45" s="225" customFormat="1" ht="30" customHeight="1">
      <c r="A42" s="24">
        <v>35</v>
      </c>
      <c r="B42" s="164"/>
      <c r="C42" s="164"/>
      <c r="D42" s="169"/>
      <c r="E42" s="169"/>
      <c r="F42" s="169"/>
      <c r="G42" s="169"/>
      <c r="H42" s="214"/>
      <c r="I42" s="221"/>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222"/>
      <c r="AL42" s="223"/>
      <c r="AM42" s="165">
        <f t="shared" si="2"/>
        <v>0</v>
      </c>
      <c r="AN42" s="166"/>
      <c r="AO42" s="190"/>
      <c r="AP42" s="224"/>
      <c r="AQ42" s="224"/>
      <c r="AR42" s="167"/>
      <c r="AS42" s="3"/>
    </row>
    <row r="43" spans="1:45" s="225" customFormat="1" ht="30" customHeight="1">
      <c r="A43" s="24">
        <v>36</v>
      </c>
      <c r="B43" s="164"/>
      <c r="C43" s="164"/>
      <c r="D43" s="169"/>
      <c r="E43" s="169"/>
      <c r="F43" s="169"/>
      <c r="G43" s="169"/>
      <c r="H43" s="214"/>
      <c r="I43" s="221"/>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222"/>
      <c r="AL43" s="223"/>
      <c r="AM43" s="165">
        <f t="shared" si="2"/>
        <v>0</v>
      </c>
      <c r="AN43" s="166"/>
      <c r="AO43" s="190"/>
      <c r="AP43" s="224"/>
      <c r="AQ43" s="224"/>
      <c r="AR43" s="167"/>
      <c r="AS43" s="3"/>
    </row>
    <row r="44" spans="1:45" s="225" customFormat="1" ht="30" customHeight="1">
      <c r="A44" s="24">
        <v>37</v>
      </c>
      <c r="B44" s="164"/>
      <c r="C44" s="164"/>
      <c r="D44" s="169"/>
      <c r="E44" s="169"/>
      <c r="F44" s="169"/>
      <c r="G44" s="169"/>
      <c r="H44" s="214"/>
      <c r="I44" s="221"/>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222"/>
      <c r="AL44" s="223"/>
      <c r="AM44" s="165">
        <f t="shared" si="2"/>
        <v>0</v>
      </c>
      <c r="AN44" s="166"/>
      <c r="AO44" s="190"/>
      <c r="AP44" s="224"/>
      <c r="AQ44" s="224"/>
      <c r="AR44" s="167"/>
      <c r="AS44" s="3"/>
    </row>
    <row r="45" spans="1:45" s="225" customFormat="1" ht="30" customHeight="1">
      <c r="A45" s="24">
        <v>38</v>
      </c>
      <c r="B45" s="164"/>
      <c r="C45" s="164"/>
      <c r="D45" s="169"/>
      <c r="E45" s="169"/>
      <c r="F45" s="169"/>
      <c r="G45" s="169"/>
      <c r="H45" s="214"/>
      <c r="I45" s="221"/>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222"/>
      <c r="AL45" s="223"/>
      <c r="AM45" s="165">
        <f t="shared" si="2"/>
        <v>0</v>
      </c>
      <c r="AN45" s="166"/>
      <c r="AO45" s="190"/>
      <c r="AP45" s="224"/>
      <c r="AQ45" s="224"/>
      <c r="AR45" s="167"/>
      <c r="AS45" s="3"/>
    </row>
    <row r="46" spans="1:45" s="225" customFormat="1" ht="30" customHeight="1">
      <c r="A46" s="24">
        <v>39</v>
      </c>
      <c r="B46" s="164"/>
      <c r="C46" s="164"/>
      <c r="D46" s="164"/>
      <c r="E46" s="164"/>
      <c r="F46" s="164"/>
      <c r="G46" s="169"/>
      <c r="H46" s="214"/>
      <c r="I46" s="221"/>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222"/>
      <c r="AL46" s="223"/>
      <c r="AM46" s="165">
        <f t="shared" si="2"/>
        <v>0</v>
      </c>
      <c r="AN46" s="166"/>
      <c r="AO46" s="190"/>
      <c r="AP46" s="224"/>
      <c r="AQ46" s="224"/>
      <c r="AR46" s="167"/>
      <c r="AS46" s="3"/>
    </row>
    <row r="47" spans="1:45" s="225" customFormat="1" ht="30" customHeight="1">
      <c r="A47" s="24">
        <v>40</v>
      </c>
      <c r="B47" s="164"/>
      <c r="C47" s="164"/>
      <c r="D47" s="164"/>
      <c r="E47" s="164"/>
      <c r="F47" s="164"/>
      <c r="G47" s="169"/>
      <c r="H47" s="214"/>
      <c r="I47" s="221"/>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222"/>
      <c r="AL47" s="223"/>
      <c r="AM47" s="165">
        <f t="shared" si="2"/>
        <v>0</v>
      </c>
      <c r="AN47" s="166"/>
      <c r="AO47" s="190"/>
      <c r="AP47" s="224"/>
      <c r="AQ47" s="224"/>
      <c r="AR47" s="167"/>
      <c r="AS47" s="3"/>
    </row>
    <row r="48" spans="1:45" s="225" customFormat="1" ht="30" customHeight="1">
      <c r="A48" s="24">
        <v>41</v>
      </c>
      <c r="B48" s="164"/>
      <c r="C48" s="164"/>
      <c r="D48" s="164"/>
      <c r="E48" s="164"/>
      <c r="F48" s="164"/>
      <c r="G48" s="169"/>
      <c r="H48" s="214"/>
      <c r="I48" s="221"/>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222"/>
      <c r="AL48" s="223"/>
      <c r="AM48" s="165">
        <f t="shared" si="2"/>
        <v>0</v>
      </c>
      <c r="AN48" s="166"/>
      <c r="AO48" s="190"/>
      <c r="AP48" s="224"/>
      <c r="AQ48" s="224"/>
      <c r="AR48" s="167"/>
      <c r="AS48" s="3"/>
    </row>
    <row r="49" spans="1:45" s="225" customFormat="1" ht="30" customHeight="1">
      <c r="A49" s="24">
        <v>42</v>
      </c>
      <c r="B49" s="164"/>
      <c r="C49" s="164"/>
      <c r="D49" s="169"/>
      <c r="E49" s="169"/>
      <c r="F49" s="169"/>
      <c r="G49" s="169"/>
      <c r="H49" s="214"/>
      <c r="I49" s="221"/>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222"/>
      <c r="AL49" s="223"/>
      <c r="AM49" s="165">
        <f t="shared" si="2"/>
        <v>0</v>
      </c>
      <c r="AN49" s="166"/>
      <c r="AO49" s="190"/>
      <c r="AP49" s="224"/>
      <c r="AQ49" s="224"/>
      <c r="AR49" s="167"/>
      <c r="AS49" s="3"/>
    </row>
    <row r="50" spans="1:45" s="225" customFormat="1" ht="30" customHeight="1">
      <c r="A50" s="24">
        <v>43</v>
      </c>
      <c r="B50" s="169"/>
      <c r="C50" s="226"/>
      <c r="D50" s="169"/>
      <c r="E50" s="169"/>
      <c r="F50" s="169"/>
      <c r="G50" s="169"/>
      <c r="H50" s="214"/>
      <c r="I50" s="221"/>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222"/>
      <c r="AL50" s="223"/>
      <c r="AM50" s="165">
        <f t="shared" si="2"/>
        <v>0</v>
      </c>
      <c r="AN50" s="166"/>
      <c r="AO50" s="190"/>
      <c r="AP50" s="224"/>
      <c r="AQ50" s="224"/>
      <c r="AR50" s="167"/>
      <c r="AS50" s="3"/>
    </row>
    <row r="51" spans="1:45" s="225" customFormat="1" ht="30" customHeight="1">
      <c r="A51" s="24">
        <v>44</v>
      </c>
      <c r="B51" s="169"/>
      <c r="C51" s="226"/>
      <c r="D51" s="169"/>
      <c r="E51" s="169"/>
      <c r="F51" s="169"/>
      <c r="G51" s="169"/>
      <c r="H51" s="214"/>
      <c r="I51" s="221"/>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222"/>
      <c r="AL51" s="223"/>
      <c r="AM51" s="165">
        <f t="shared" si="2"/>
        <v>0</v>
      </c>
      <c r="AN51" s="166"/>
      <c r="AO51" s="190"/>
      <c r="AP51" s="224"/>
      <c r="AQ51" s="224"/>
      <c r="AR51" s="167"/>
      <c r="AS51" s="3"/>
    </row>
    <row r="52" spans="1:45" s="225" customFormat="1" ht="30" customHeight="1">
      <c r="A52" s="24">
        <v>45</v>
      </c>
      <c r="B52" s="169"/>
      <c r="C52" s="226"/>
      <c r="D52" s="169"/>
      <c r="E52" s="169"/>
      <c r="F52" s="169"/>
      <c r="G52" s="169"/>
      <c r="H52" s="214"/>
      <c r="I52" s="221"/>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222"/>
      <c r="AL52" s="223"/>
      <c r="AM52" s="165">
        <f t="shared" si="2"/>
        <v>0</v>
      </c>
      <c r="AN52" s="166"/>
      <c r="AO52" s="190"/>
      <c r="AP52" s="224"/>
      <c r="AQ52" s="224"/>
      <c r="AR52" s="167"/>
      <c r="AS52" s="3"/>
    </row>
    <row r="53" spans="1:45" s="225" customFormat="1" ht="30" customHeight="1">
      <c r="A53" s="24">
        <v>46</v>
      </c>
      <c r="B53" s="169"/>
      <c r="C53" s="226"/>
      <c r="D53" s="169"/>
      <c r="E53" s="169"/>
      <c r="F53" s="169"/>
      <c r="G53" s="169"/>
      <c r="H53" s="214"/>
      <c r="I53" s="221"/>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222"/>
      <c r="AL53" s="223"/>
      <c r="AM53" s="165">
        <f t="shared" si="2"/>
        <v>0</v>
      </c>
      <c r="AN53" s="166"/>
      <c r="AO53" s="190"/>
      <c r="AP53" s="224"/>
      <c r="AQ53" s="224"/>
      <c r="AR53" s="167"/>
      <c r="AS53" s="3"/>
    </row>
    <row r="54" spans="1:45" s="225" customFormat="1" ht="30" customHeight="1">
      <c r="A54" s="24">
        <v>47</v>
      </c>
      <c r="B54" s="169"/>
      <c r="C54" s="226"/>
      <c r="D54" s="169"/>
      <c r="E54" s="169"/>
      <c r="F54" s="169"/>
      <c r="G54" s="169"/>
      <c r="H54" s="214"/>
      <c r="I54" s="221"/>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222"/>
      <c r="AL54" s="223"/>
      <c r="AM54" s="165">
        <f t="shared" si="2"/>
        <v>0</v>
      </c>
      <c r="AN54" s="166"/>
      <c r="AO54" s="190"/>
      <c r="AP54" s="224"/>
      <c r="AQ54" s="224"/>
      <c r="AR54" s="167"/>
      <c r="AS54" s="3"/>
    </row>
    <row r="55" spans="1:45" s="225" customFormat="1" ht="30" customHeight="1">
      <c r="A55" s="24">
        <v>48</v>
      </c>
      <c r="B55" s="169"/>
      <c r="C55" s="226"/>
      <c r="D55" s="169"/>
      <c r="E55" s="169"/>
      <c r="F55" s="169"/>
      <c r="G55" s="169"/>
      <c r="H55" s="214"/>
      <c r="I55" s="221"/>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222"/>
      <c r="AL55" s="223"/>
      <c r="AM55" s="165">
        <f t="shared" si="2"/>
        <v>0</v>
      </c>
      <c r="AN55" s="166"/>
      <c r="AO55" s="190"/>
      <c r="AP55" s="224"/>
      <c r="AQ55" s="224"/>
      <c r="AR55" s="167"/>
      <c r="AS55" s="3"/>
    </row>
    <row r="56" spans="1:45" s="225" customFormat="1" ht="30" customHeight="1">
      <c r="A56" s="24">
        <v>49</v>
      </c>
      <c r="B56" s="169"/>
      <c r="C56" s="226"/>
      <c r="D56" s="169"/>
      <c r="E56" s="169"/>
      <c r="F56" s="169"/>
      <c r="G56" s="169"/>
      <c r="H56" s="214"/>
      <c r="I56" s="221"/>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222"/>
      <c r="AL56" s="223"/>
      <c r="AM56" s="165">
        <f t="shared" si="2"/>
        <v>0</v>
      </c>
      <c r="AN56" s="166"/>
      <c r="AO56" s="190"/>
      <c r="AP56" s="224"/>
      <c r="AQ56" s="224"/>
      <c r="AR56" s="167"/>
      <c r="AS56" s="3"/>
    </row>
    <row r="57" spans="1:45" s="225" customFormat="1" ht="30" customHeight="1">
      <c r="A57" s="24">
        <v>50</v>
      </c>
      <c r="B57" s="169"/>
      <c r="C57" s="226"/>
      <c r="D57" s="169"/>
      <c r="E57" s="169"/>
      <c r="F57" s="169"/>
      <c r="G57" s="169"/>
      <c r="H57" s="214"/>
      <c r="I57" s="221"/>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69"/>
      <c r="AK57" s="222"/>
      <c r="AL57" s="223"/>
      <c r="AM57" s="165">
        <f t="shared" si="2"/>
        <v>0</v>
      </c>
      <c r="AN57" s="166"/>
      <c r="AO57" s="190"/>
      <c r="AP57" s="224"/>
      <c r="AQ57" s="224"/>
      <c r="AR57" s="167"/>
      <c r="AS57" s="3"/>
    </row>
    <row r="58" spans="1:45" s="225" customFormat="1" ht="30" customHeight="1">
      <c r="A58" s="24">
        <v>51</v>
      </c>
      <c r="B58" s="169"/>
      <c r="C58" s="226"/>
      <c r="D58" s="169"/>
      <c r="E58" s="169"/>
      <c r="F58" s="169"/>
      <c r="G58" s="169"/>
      <c r="H58" s="214"/>
      <c r="I58" s="221"/>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222"/>
      <c r="AL58" s="223"/>
      <c r="AM58" s="165">
        <f t="shared" si="2"/>
        <v>0</v>
      </c>
      <c r="AN58" s="166"/>
      <c r="AO58" s="190"/>
      <c r="AP58" s="224"/>
      <c r="AQ58" s="224"/>
      <c r="AR58" s="167"/>
      <c r="AS58" s="3"/>
    </row>
    <row r="59" spans="1:45" s="225" customFormat="1" ht="30" customHeight="1">
      <c r="A59" s="24">
        <v>52</v>
      </c>
      <c r="B59" s="169"/>
      <c r="C59" s="226"/>
      <c r="D59" s="169"/>
      <c r="E59" s="169"/>
      <c r="F59" s="169"/>
      <c r="G59" s="169"/>
      <c r="H59" s="214"/>
      <c r="I59" s="221"/>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222"/>
      <c r="AL59" s="223"/>
      <c r="AM59" s="165">
        <f t="shared" si="2"/>
        <v>0</v>
      </c>
      <c r="AN59" s="166"/>
      <c r="AO59" s="190"/>
      <c r="AP59" s="224"/>
      <c r="AQ59" s="224"/>
      <c r="AR59" s="167"/>
      <c r="AS59" s="3"/>
    </row>
    <row r="60" spans="1:45" s="225" customFormat="1" ht="30" customHeight="1">
      <c r="A60" s="24">
        <v>53</v>
      </c>
      <c r="B60" s="169"/>
      <c r="C60" s="226"/>
      <c r="D60" s="169"/>
      <c r="E60" s="169"/>
      <c r="F60" s="169"/>
      <c r="G60" s="169"/>
      <c r="H60" s="214"/>
      <c r="I60" s="221"/>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222"/>
      <c r="AL60" s="223"/>
      <c r="AM60" s="165">
        <f t="shared" si="2"/>
        <v>0</v>
      </c>
      <c r="AN60" s="166"/>
      <c r="AO60" s="190"/>
      <c r="AP60" s="224"/>
      <c r="AQ60" s="224"/>
      <c r="AR60" s="167"/>
      <c r="AS60" s="3"/>
    </row>
    <row r="61" spans="1:45" s="225" customFormat="1" ht="30" customHeight="1">
      <c r="A61" s="24">
        <v>54</v>
      </c>
      <c r="B61" s="169"/>
      <c r="C61" s="226"/>
      <c r="D61" s="169"/>
      <c r="E61" s="169"/>
      <c r="F61" s="169"/>
      <c r="G61" s="169"/>
      <c r="H61" s="214"/>
      <c r="I61" s="221"/>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222"/>
      <c r="AL61" s="223"/>
      <c r="AM61" s="165">
        <f t="shared" si="2"/>
        <v>0</v>
      </c>
      <c r="AN61" s="166"/>
      <c r="AO61" s="190"/>
      <c r="AP61" s="224"/>
      <c r="AQ61" s="224"/>
      <c r="AR61" s="167"/>
      <c r="AS61" s="3"/>
    </row>
    <row r="62" spans="1:45" s="225" customFormat="1" ht="30" customHeight="1">
      <c r="A62" s="24">
        <v>55</v>
      </c>
      <c r="B62" s="169"/>
      <c r="C62" s="226"/>
      <c r="D62" s="169"/>
      <c r="E62" s="169"/>
      <c r="F62" s="169"/>
      <c r="G62" s="169"/>
      <c r="H62" s="214"/>
      <c r="I62" s="221"/>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222"/>
      <c r="AL62" s="223"/>
      <c r="AM62" s="165">
        <f t="shared" si="2"/>
        <v>0</v>
      </c>
      <c r="AN62" s="166"/>
      <c r="AO62" s="190"/>
      <c r="AP62" s="224"/>
      <c r="AQ62" s="224"/>
      <c r="AR62" s="167"/>
      <c r="AS62" s="3"/>
    </row>
    <row r="63" spans="1:45" s="225" customFormat="1" ht="30" customHeight="1">
      <c r="A63" s="24">
        <v>56</v>
      </c>
      <c r="B63" s="169"/>
      <c r="C63" s="226"/>
      <c r="D63" s="169"/>
      <c r="E63" s="169"/>
      <c r="F63" s="169"/>
      <c r="G63" s="169"/>
      <c r="H63" s="214"/>
      <c r="I63" s="221"/>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222"/>
      <c r="AL63" s="223"/>
      <c r="AM63" s="165">
        <f t="shared" si="2"/>
        <v>0</v>
      </c>
      <c r="AN63" s="166"/>
      <c r="AO63" s="190"/>
      <c r="AP63" s="224"/>
      <c r="AQ63" s="224"/>
      <c r="AR63" s="167"/>
      <c r="AS63" s="3"/>
    </row>
    <row r="64" spans="1:45" s="225" customFormat="1" ht="30" customHeight="1">
      <c r="A64" s="24">
        <v>57</v>
      </c>
      <c r="B64" s="169"/>
      <c r="C64" s="226"/>
      <c r="D64" s="169"/>
      <c r="E64" s="169"/>
      <c r="F64" s="169"/>
      <c r="G64" s="169"/>
      <c r="H64" s="214"/>
      <c r="I64" s="221"/>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222"/>
      <c r="AL64" s="223"/>
      <c r="AM64" s="165">
        <f t="shared" si="2"/>
        <v>0</v>
      </c>
      <c r="AN64" s="166"/>
      <c r="AO64" s="190"/>
      <c r="AP64" s="224"/>
      <c r="AQ64" s="224"/>
      <c r="AR64" s="167"/>
      <c r="AS64" s="3"/>
    </row>
    <row r="65" spans="1:45" s="225" customFormat="1" ht="30" customHeight="1">
      <c r="A65" s="24">
        <v>58</v>
      </c>
      <c r="B65" s="169"/>
      <c r="C65" s="226"/>
      <c r="D65" s="169"/>
      <c r="E65" s="169"/>
      <c r="F65" s="169"/>
      <c r="G65" s="169"/>
      <c r="H65" s="214"/>
      <c r="I65" s="221"/>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222"/>
      <c r="AL65" s="223"/>
      <c r="AM65" s="165">
        <f t="shared" si="2"/>
        <v>0</v>
      </c>
      <c r="AN65" s="166"/>
      <c r="AO65" s="190"/>
      <c r="AP65" s="224"/>
      <c r="AQ65" s="224"/>
      <c r="AR65" s="167"/>
      <c r="AS65" s="3"/>
    </row>
    <row r="66" spans="1:45" s="225" customFormat="1" ht="30" customHeight="1">
      <c r="A66" s="24">
        <v>59</v>
      </c>
      <c r="B66" s="169"/>
      <c r="C66" s="226"/>
      <c r="D66" s="169"/>
      <c r="E66" s="169"/>
      <c r="F66" s="169"/>
      <c r="G66" s="169"/>
      <c r="H66" s="214"/>
      <c r="I66" s="221"/>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222"/>
      <c r="AL66" s="223"/>
      <c r="AM66" s="165">
        <f t="shared" si="2"/>
        <v>0</v>
      </c>
      <c r="AN66" s="166"/>
      <c r="AO66" s="190"/>
      <c r="AP66" s="224"/>
      <c r="AQ66" s="224"/>
      <c r="AR66" s="167"/>
      <c r="AS66" s="3"/>
    </row>
    <row r="67" spans="1:45" s="225" customFormat="1" ht="30" customHeight="1" thickBot="1">
      <c r="A67" s="24">
        <v>60</v>
      </c>
      <c r="B67" s="215"/>
      <c r="C67" s="227"/>
      <c r="D67" s="215"/>
      <c r="E67" s="215"/>
      <c r="F67" s="215"/>
      <c r="G67" s="215"/>
      <c r="H67" s="216"/>
      <c r="I67" s="228"/>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215"/>
      <c r="AI67" s="215"/>
      <c r="AJ67" s="215"/>
      <c r="AK67" s="229"/>
      <c r="AL67" s="230"/>
      <c r="AM67" s="231">
        <f t="shared" si="2"/>
        <v>0</v>
      </c>
      <c r="AN67" s="232"/>
      <c r="AO67" s="233"/>
      <c r="AP67" s="234"/>
      <c r="AQ67" s="234"/>
      <c r="AR67" s="235"/>
      <c r="AS67" s="3"/>
    </row>
    <row r="68" spans="1:45" s="225" customFormat="1" ht="30" customHeight="1" thickTop="1" thickBot="1">
      <c r="A68" s="376" t="s">
        <v>2</v>
      </c>
      <c r="B68" s="377"/>
      <c r="C68" s="377"/>
      <c r="D68" s="377"/>
      <c r="E68" s="377"/>
      <c r="F68" s="377"/>
      <c r="G68" s="377"/>
      <c r="H68" s="378"/>
      <c r="I68" s="236">
        <f>COUNTIF(I8:I67,"〇")</f>
        <v>0</v>
      </c>
      <c r="J68" s="237">
        <f>COUNTIF(J8:J67,"〇")</f>
        <v>0</v>
      </c>
      <c r="K68" s="237">
        <f>COUNTIF(K8:K67,"〇")</f>
        <v>0</v>
      </c>
      <c r="L68" s="237">
        <f>COUNTIF(L8:L67,"〇")</f>
        <v>0</v>
      </c>
      <c r="M68" s="237">
        <f>COUNTIF(M8:M67,"〇")</f>
        <v>0</v>
      </c>
      <c r="N68" s="237">
        <f t="shared" ref="N68:AL68" si="3">COUNTIF(N8:N67,"〇")</f>
        <v>0</v>
      </c>
      <c r="O68" s="237">
        <f t="shared" si="3"/>
        <v>0</v>
      </c>
      <c r="P68" s="237">
        <f t="shared" si="3"/>
        <v>0</v>
      </c>
      <c r="Q68" s="237">
        <f t="shared" si="3"/>
        <v>0</v>
      </c>
      <c r="R68" s="237">
        <f t="shared" si="3"/>
        <v>0</v>
      </c>
      <c r="S68" s="237">
        <f t="shared" si="3"/>
        <v>0</v>
      </c>
      <c r="T68" s="237">
        <f t="shared" si="3"/>
        <v>0</v>
      </c>
      <c r="U68" s="237">
        <f t="shared" si="3"/>
        <v>0</v>
      </c>
      <c r="V68" s="237">
        <f t="shared" si="3"/>
        <v>0</v>
      </c>
      <c r="W68" s="237">
        <f t="shared" si="3"/>
        <v>0</v>
      </c>
      <c r="X68" s="237">
        <f t="shared" si="3"/>
        <v>0</v>
      </c>
      <c r="Y68" s="237">
        <f t="shared" si="3"/>
        <v>0</v>
      </c>
      <c r="Z68" s="237">
        <f t="shared" si="3"/>
        <v>0</v>
      </c>
      <c r="AA68" s="237">
        <f t="shared" si="3"/>
        <v>0</v>
      </c>
      <c r="AB68" s="237">
        <f t="shared" si="3"/>
        <v>0</v>
      </c>
      <c r="AC68" s="237">
        <f t="shared" si="3"/>
        <v>0</v>
      </c>
      <c r="AD68" s="237">
        <f t="shared" si="3"/>
        <v>0</v>
      </c>
      <c r="AE68" s="237">
        <f t="shared" si="3"/>
        <v>0</v>
      </c>
      <c r="AF68" s="237">
        <f t="shared" si="3"/>
        <v>0</v>
      </c>
      <c r="AG68" s="237">
        <f t="shared" si="3"/>
        <v>0</v>
      </c>
      <c r="AH68" s="237">
        <f t="shared" si="3"/>
        <v>0</v>
      </c>
      <c r="AI68" s="237">
        <f t="shared" si="3"/>
        <v>0</v>
      </c>
      <c r="AJ68" s="237">
        <f t="shared" si="3"/>
        <v>0</v>
      </c>
      <c r="AK68" s="237">
        <f t="shared" si="3"/>
        <v>0</v>
      </c>
      <c r="AL68" s="237">
        <f t="shared" si="3"/>
        <v>0</v>
      </c>
      <c r="AM68" s="238">
        <f>SUM(AM8:AM67)</f>
        <v>0</v>
      </c>
      <c r="AN68" s="239">
        <f>+COUNTA(AN8:AN67)</f>
        <v>0</v>
      </c>
      <c r="AO68" s="239">
        <f>+COUNTA(AO8:AO67)</f>
        <v>0</v>
      </c>
      <c r="AP68" s="239">
        <f>COUNTIF(AP8:AP67,"〇")</f>
        <v>0</v>
      </c>
      <c r="AQ68" s="239">
        <f>COUNTIF(AQ8:AQ67,"〇")</f>
        <v>0</v>
      </c>
      <c r="AR68" s="240"/>
    </row>
    <row r="69" spans="1:45" s="225" customFormat="1" ht="30" customHeight="1" thickBot="1">
      <c r="A69" s="241"/>
      <c r="B69" s="402" t="s">
        <v>146</v>
      </c>
      <c r="C69" s="402"/>
      <c r="D69" s="402"/>
      <c r="E69" s="402"/>
      <c r="F69" s="402"/>
      <c r="G69" s="402"/>
      <c r="H69" s="403"/>
      <c r="I69" s="242">
        <f>+COUNTIFS($H$8:$H$67,"〇",I8:I67,"〇")</f>
        <v>0</v>
      </c>
      <c r="J69" s="243">
        <f t="shared" ref="J69:AL69" si="4">+COUNTIFS($H$8:$H$67,"〇",J8:J67,"〇")</f>
        <v>0</v>
      </c>
      <c r="K69" s="243">
        <f t="shared" si="4"/>
        <v>0</v>
      </c>
      <c r="L69" s="243">
        <f t="shared" si="4"/>
        <v>0</v>
      </c>
      <c r="M69" s="243">
        <f t="shared" si="4"/>
        <v>0</v>
      </c>
      <c r="N69" s="243">
        <f t="shared" si="4"/>
        <v>0</v>
      </c>
      <c r="O69" s="243">
        <f t="shared" si="4"/>
        <v>0</v>
      </c>
      <c r="P69" s="243">
        <f t="shared" si="4"/>
        <v>0</v>
      </c>
      <c r="Q69" s="243">
        <f t="shared" si="4"/>
        <v>0</v>
      </c>
      <c r="R69" s="243">
        <f t="shared" si="4"/>
        <v>0</v>
      </c>
      <c r="S69" s="243">
        <f t="shared" si="4"/>
        <v>0</v>
      </c>
      <c r="T69" s="243">
        <f t="shared" si="4"/>
        <v>0</v>
      </c>
      <c r="U69" s="243">
        <f t="shared" si="4"/>
        <v>0</v>
      </c>
      <c r="V69" s="243">
        <f t="shared" si="4"/>
        <v>0</v>
      </c>
      <c r="W69" s="243">
        <f t="shared" si="4"/>
        <v>0</v>
      </c>
      <c r="X69" s="243">
        <f t="shared" si="4"/>
        <v>0</v>
      </c>
      <c r="Y69" s="243">
        <f t="shared" si="4"/>
        <v>0</v>
      </c>
      <c r="Z69" s="243">
        <f t="shared" si="4"/>
        <v>0</v>
      </c>
      <c r="AA69" s="243">
        <f t="shared" si="4"/>
        <v>0</v>
      </c>
      <c r="AB69" s="243">
        <f t="shared" si="4"/>
        <v>0</v>
      </c>
      <c r="AC69" s="243">
        <f t="shared" si="4"/>
        <v>0</v>
      </c>
      <c r="AD69" s="243">
        <f t="shared" si="4"/>
        <v>0</v>
      </c>
      <c r="AE69" s="243">
        <f t="shared" si="4"/>
        <v>0</v>
      </c>
      <c r="AF69" s="243">
        <f t="shared" si="4"/>
        <v>0</v>
      </c>
      <c r="AG69" s="243">
        <f t="shared" si="4"/>
        <v>0</v>
      </c>
      <c r="AH69" s="243">
        <f t="shared" si="4"/>
        <v>0</v>
      </c>
      <c r="AI69" s="243">
        <f t="shared" si="4"/>
        <v>0</v>
      </c>
      <c r="AJ69" s="243">
        <f t="shared" si="4"/>
        <v>0</v>
      </c>
      <c r="AK69" s="243">
        <f t="shared" si="4"/>
        <v>0</v>
      </c>
      <c r="AL69" s="244">
        <f t="shared" si="4"/>
        <v>0</v>
      </c>
      <c r="AM69" s="245"/>
      <c r="AN69" s="246"/>
      <c r="AO69" s="246"/>
      <c r="AP69" s="246"/>
      <c r="AQ69" s="246"/>
      <c r="AR69" s="246"/>
    </row>
    <row r="70" spans="1:45" s="225" customFormat="1" ht="30" customHeight="1" thickBot="1">
      <c r="A70" s="399" t="s">
        <v>145</v>
      </c>
      <c r="B70" s="400"/>
      <c r="C70" s="400"/>
      <c r="D70" s="400"/>
      <c r="E70" s="400"/>
      <c r="F70" s="400"/>
      <c r="G70" s="400"/>
      <c r="H70" s="401"/>
      <c r="I70" s="242">
        <f>+IF(I69&gt;5,5,IF(I69&gt;2,4,IF(I69&gt;0,3,2)))</f>
        <v>2</v>
      </c>
      <c r="J70" s="243">
        <f t="shared" ref="J70:AL70" si="5">+IF(J69&gt;5,5,IF(J69&gt;2,4,IF(J69&gt;0,3,2)))</f>
        <v>2</v>
      </c>
      <c r="K70" s="243">
        <f t="shared" si="5"/>
        <v>2</v>
      </c>
      <c r="L70" s="243">
        <f t="shared" si="5"/>
        <v>2</v>
      </c>
      <c r="M70" s="243">
        <f t="shared" si="5"/>
        <v>2</v>
      </c>
      <c r="N70" s="243">
        <f t="shared" si="5"/>
        <v>2</v>
      </c>
      <c r="O70" s="243">
        <f t="shared" si="5"/>
        <v>2</v>
      </c>
      <c r="P70" s="243">
        <f t="shared" si="5"/>
        <v>2</v>
      </c>
      <c r="Q70" s="243">
        <f t="shared" si="5"/>
        <v>2</v>
      </c>
      <c r="R70" s="243">
        <f t="shared" si="5"/>
        <v>2</v>
      </c>
      <c r="S70" s="243">
        <f t="shared" si="5"/>
        <v>2</v>
      </c>
      <c r="T70" s="243">
        <f t="shared" si="5"/>
        <v>2</v>
      </c>
      <c r="U70" s="243">
        <f t="shared" si="5"/>
        <v>2</v>
      </c>
      <c r="V70" s="243">
        <f t="shared" si="5"/>
        <v>2</v>
      </c>
      <c r="W70" s="243">
        <f t="shared" si="5"/>
        <v>2</v>
      </c>
      <c r="X70" s="243">
        <f t="shared" si="5"/>
        <v>2</v>
      </c>
      <c r="Y70" s="243">
        <f t="shared" si="5"/>
        <v>2</v>
      </c>
      <c r="Z70" s="243">
        <f t="shared" si="5"/>
        <v>2</v>
      </c>
      <c r="AA70" s="243">
        <f t="shared" si="5"/>
        <v>2</v>
      </c>
      <c r="AB70" s="243">
        <f t="shared" si="5"/>
        <v>2</v>
      </c>
      <c r="AC70" s="243">
        <f t="shared" si="5"/>
        <v>2</v>
      </c>
      <c r="AD70" s="243">
        <f t="shared" si="5"/>
        <v>2</v>
      </c>
      <c r="AE70" s="243">
        <f t="shared" si="5"/>
        <v>2</v>
      </c>
      <c r="AF70" s="243">
        <f t="shared" si="5"/>
        <v>2</v>
      </c>
      <c r="AG70" s="243">
        <f t="shared" si="5"/>
        <v>2</v>
      </c>
      <c r="AH70" s="243">
        <f t="shared" si="5"/>
        <v>2</v>
      </c>
      <c r="AI70" s="243">
        <f t="shared" si="5"/>
        <v>2</v>
      </c>
      <c r="AJ70" s="243">
        <f t="shared" si="5"/>
        <v>2</v>
      </c>
      <c r="AK70" s="243">
        <f t="shared" si="5"/>
        <v>2</v>
      </c>
      <c r="AL70" s="244">
        <f t="shared" si="5"/>
        <v>2</v>
      </c>
      <c r="AM70" s="247"/>
      <c r="AN70" s="247"/>
      <c r="AO70" s="247"/>
      <c r="AP70" s="247"/>
      <c r="AQ70" s="247"/>
      <c r="AR70" s="247"/>
    </row>
    <row r="71" spans="1:45" ht="30" customHeight="1">
      <c r="B71" s="33"/>
      <c r="C71" s="379" t="s">
        <v>16</v>
      </c>
      <c r="D71" s="147"/>
      <c r="E71" s="139">
        <v>6</v>
      </c>
      <c r="F71" s="139">
        <v>5</v>
      </c>
      <c r="G71" s="139">
        <v>4</v>
      </c>
      <c r="H71" s="139">
        <v>3</v>
      </c>
      <c r="I71" s="139">
        <v>2</v>
      </c>
      <c r="J71" s="139">
        <v>1</v>
      </c>
      <c r="K71" s="140" t="s">
        <v>17</v>
      </c>
      <c r="L71" s="5" t="s">
        <v>14</v>
      </c>
      <c r="M71" s="141" t="s">
        <v>18</v>
      </c>
      <c r="N71" s="142" t="s">
        <v>20</v>
      </c>
      <c r="O71" s="142" t="s">
        <v>36</v>
      </c>
      <c r="P71" s="143" t="s">
        <v>37</v>
      </c>
      <c r="Q71" s="208" t="s">
        <v>166</v>
      </c>
      <c r="AJ71" s="5"/>
    </row>
    <row r="72" spans="1:45" ht="30" customHeight="1" thickBot="1">
      <c r="B72" s="34"/>
      <c r="C72" s="380"/>
      <c r="D72" s="148"/>
      <c r="E72" s="27">
        <f t="shared" ref="E72:J72" si="6">+COUNTIFS($F$8:$F$67,E71,$AN$8:$AN$67,"",$AP$8:$AP$67,"")</f>
        <v>0</v>
      </c>
      <c r="F72" s="27">
        <f t="shared" si="6"/>
        <v>0</v>
      </c>
      <c r="G72" s="27">
        <f t="shared" si="6"/>
        <v>0</v>
      </c>
      <c r="H72" s="27">
        <f t="shared" si="6"/>
        <v>0</v>
      </c>
      <c r="I72" s="27">
        <f t="shared" si="6"/>
        <v>0</v>
      </c>
      <c r="J72" s="27">
        <f t="shared" si="6"/>
        <v>0</v>
      </c>
      <c r="K72" s="28">
        <f>SUM(E72:J72)</f>
        <v>0</v>
      </c>
      <c r="L72" s="5" t="s">
        <v>15</v>
      </c>
      <c r="M72" s="39">
        <f>+COUNTIFS(H8:H67,"〇",AP8:AP67,"")</f>
        <v>0</v>
      </c>
      <c r="N72" s="40">
        <f>+AP68</f>
        <v>0</v>
      </c>
      <c r="O72" s="40">
        <f>+AN68</f>
        <v>0</v>
      </c>
      <c r="P72" s="41">
        <f>+AO68</f>
        <v>0</v>
      </c>
      <c r="Q72" s="41">
        <f>+AQ68</f>
        <v>0</v>
      </c>
      <c r="AJ72" s="5"/>
    </row>
    <row r="73" spans="1:45" ht="30" customHeight="1">
      <c r="C73" s="394" t="s">
        <v>40</v>
      </c>
      <c r="D73" s="149"/>
      <c r="E73" s="25">
        <v>6</v>
      </c>
      <c r="F73" s="25">
        <v>5</v>
      </c>
      <c r="G73" s="25">
        <v>4</v>
      </c>
      <c r="H73" s="25">
        <v>3</v>
      </c>
      <c r="I73" s="25">
        <v>2</v>
      </c>
      <c r="J73" s="25">
        <v>1</v>
      </c>
      <c r="K73" s="26" t="s">
        <v>17</v>
      </c>
      <c r="L73" s="5" t="s">
        <v>39</v>
      </c>
      <c r="M73" s="395" t="s">
        <v>38</v>
      </c>
      <c r="N73" s="396"/>
      <c r="AJ73" s="5"/>
    </row>
    <row r="74" spans="1:45" ht="30" customHeight="1" thickBot="1">
      <c r="C74" s="380"/>
      <c r="D74" s="148"/>
      <c r="E74" s="27">
        <f t="shared" ref="E74:J74" si="7">+COUNTIFS($D$8:$D$67,E73,$AN$8:$AN$67,"")</f>
        <v>0</v>
      </c>
      <c r="F74" s="27">
        <f t="shared" si="7"/>
        <v>0</v>
      </c>
      <c r="G74" s="27">
        <f t="shared" si="7"/>
        <v>0</v>
      </c>
      <c r="H74" s="27">
        <f t="shared" si="7"/>
        <v>0</v>
      </c>
      <c r="I74" s="27">
        <f t="shared" si="7"/>
        <v>0</v>
      </c>
      <c r="J74" s="27">
        <f t="shared" si="7"/>
        <v>0</v>
      </c>
      <c r="K74" s="28">
        <f>SUM(E74:J74)</f>
        <v>0</v>
      </c>
      <c r="L74" s="5" t="s">
        <v>41</v>
      </c>
      <c r="M74" s="397">
        <f>+AM68</f>
        <v>0</v>
      </c>
      <c r="N74" s="398"/>
      <c r="AJ74" s="5"/>
    </row>
  </sheetData>
  <sheetProtection algorithmName="SHA-512" hashValue="Y9hQ6n0GP+SmPmz6G4GrUqXqf1k+kamz+tUUBfbvF7L74dH3SAOUlcA85dgqO74MWBoj6sLCfyOM5kMJXJdEoA==" saltValue="bJABpiBnqVPYWAho+sO8kQ==" spinCount="100000" sheet="1" scenarios="1"/>
  <mergeCells count="30">
    <mergeCell ref="J4:O4"/>
    <mergeCell ref="P3:Q3"/>
    <mergeCell ref="P4:Q4"/>
    <mergeCell ref="Z1:AB1"/>
    <mergeCell ref="AG1:AO1"/>
    <mergeCell ref="J1:L1"/>
    <mergeCell ref="P1:S1"/>
    <mergeCell ref="T1:V1"/>
    <mergeCell ref="W1:Y1"/>
    <mergeCell ref="J3:O3"/>
    <mergeCell ref="C73:C74"/>
    <mergeCell ref="M73:N73"/>
    <mergeCell ref="M74:N74"/>
    <mergeCell ref="A70:H70"/>
    <mergeCell ref="B69:H69"/>
    <mergeCell ref="AQ6:AQ7"/>
    <mergeCell ref="AP6:AP7"/>
    <mergeCell ref="AR6:AR7"/>
    <mergeCell ref="A68:H68"/>
    <mergeCell ref="C71:C72"/>
    <mergeCell ref="G6:G7"/>
    <mergeCell ref="D6:D7"/>
    <mergeCell ref="A6:A7"/>
    <mergeCell ref="B6:B7"/>
    <mergeCell ref="C6:C7"/>
    <mergeCell ref="E6:E7"/>
    <mergeCell ref="F6:F7"/>
    <mergeCell ref="H6:H7"/>
    <mergeCell ref="AM6:AM7"/>
    <mergeCell ref="AN6:AO6"/>
  </mergeCells>
  <phoneticPr fontId="3"/>
  <conditionalFormatting sqref="G30:AL45 G49:AL67 AP30:AP45 AP8:AP26 I6:AL26">
    <cfRule type="expression" dxfId="223" priority="20">
      <formula>G$6="日"</formula>
    </cfRule>
  </conditionalFormatting>
  <conditionalFormatting sqref="AM5:AP5 AM30:AO45 AM49:AO66 AM6:AN6 AM7:AO26">
    <cfRule type="expression" dxfId="222" priority="19">
      <formula>AM$5="日"</formula>
    </cfRule>
  </conditionalFormatting>
  <conditionalFormatting sqref="I27:AL29">
    <cfRule type="expression" dxfId="221" priority="18">
      <formula>I$6="日"</formula>
    </cfRule>
  </conditionalFormatting>
  <conditionalFormatting sqref="AM27:AO29">
    <cfRule type="expression" dxfId="220" priority="17">
      <formula>AM$5="日"</formula>
    </cfRule>
  </conditionalFormatting>
  <conditionalFormatting sqref="G46:H48">
    <cfRule type="expression" dxfId="219" priority="12">
      <formula>G$6="日"</formula>
    </cfRule>
  </conditionalFormatting>
  <conditionalFormatting sqref="AM46:AO48">
    <cfRule type="expression" dxfId="218" priority="15">
      <formula>AM$5="日"</formula>
    </cfRule>
  </conditionalFormatting>
  <conditionalFormatting sqref="I46:AL48">
    <cfRule type="expression" dxfId="217" priority="16">
      <formula>I$6="日"</formula>
    </cfRule>
  </conditionalFormatting>
  <conditionalFormatting sqref="G8:H26">
    <cfRule type="expression" dxfId="216" priority="14">
      <formula>G$6="日"</formula>
    </cfRule>
  </conditionalFormatting>
  <conditionalFormatting sqref="G27:H29">
    <cfRule type="expression" dxfId="215" priority="13">
      <formula>G$6="日"</formula>
    </cfRule>
  </conditionalFormatting>
  <conditionalFormatting sqref="AP46:AP48">
    <cfRule type="expression" dxfId="214" priority="6">
      <formula>AP$6="日"</formula>
    </cfRule>
  </conditionalFormatting>
  <conditionalFormatting sqref="AP49:AP67">
    <cfRule type="expression" dxfId="213" priority="8">
      <formula>AP$6="日"</formula>
    </cfRule>
  </conditionalFormatting>
  <conditionalFormatting sqref="AP27:AP29">
    <cfRule type="expression" dxfId="212" priority="7">
      <formula>AP$6="日"</formula>
    </cfRule>
  </conditionalFormatting>
  <conditionalFormatting sqref="AQ30:AQ45 AQ8:AQ26">
    <cfRule type="expression" dxfId="211" priority="5">
      <formula>AQ$6="日"</formula>
    </cfRule>
  </conditionalFormatting>
  <conditionalFormatting sqref="AQ5">
    <cfRule type="expression" dxfId="210" priority="4">
      <formula>AQ$5="日"</formula>
    </cfRule>
  </conditionalFormatting>
  <conditionalFormatting sqref="AQ46:AQ48">
    <cfRule type="expression" dxfId="209" priority="1">
      <formula>AQ$6="日"</formula>
    </cfRule>
  </conditionalFormatting>
  <conditionalFormatting sqref="AQ49:AQ67">
    <cfRule type="expression" dxfId="208" priority="3">
      <formula>AQ$6="日"</formula>
    </cfRule>
  </conditionalFormatting>
  <conditionalFormatting sqref="AQ27:AQ29">
    <cfRule type="expression" dxfId="207" priority="2">
      <formula>AQ$6="日"</formula>
    </cfRule>
  </conditionalFormatting>
  <dataValidations count="3">
    <dataValidation type="list" allowBlank="1" showInputMessage="1" showErrorMessage="1" sqref="F8:F67 D8:D67">
      <formula1>"6,5,4,3,2,1"</formula1>
    </dataValidation>
    <dataValidation type="list" allowBlank="1" showInputMessage="1" showErrorMessage="1" sqref="G8:AL67 AP8:AQ67">
      <formula1>"〇"</formula1>
    </dataValidation>
    <dataValidation type="list" allowBlank="1" showInputMessage="1" showErrorMessage="1" sqref="R4:AL4">
      <formula1>"災害,コロナ,その他"</formula1>
    </dataValidation>
  </dataValidations>
  <printOptions horizontalCentered="1"/>
  <pageMargins left="0.19685039370078741" right="0.19685039370078741" top="0.59055118110236227" bottom="0.19685039370078741" header="0.51181102362204722" footer="0.51181102362204722"/>
  <pageSetup paperSize="9" scale="50" orientation="landscape" r:id="rId1"/>
  <headerFooter alignWithMargins="0">
    <oddFooter>&amp;P ページ</oddFooter>
  </headerFooter>
  <rowBreaks count="2" manualBreakCount="2">
    <brk id="27" max="16383" man="1"/>
    <brk id="47"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U74"/>
  <sheetViews>
    <sheetView view="pageBreakPreview" zoomScale="70" zoomScaleNormal="100" zoomScaleSheetLayoutView="70" workbookViewId="0">
      <pane xSplit="1" ySplit="7" topLeftCell="B8" activePane="bottomRight" state="frozen"/>
      <selection activeCell="O4" sqref="O4:Q4"/>
      <selection pane="topRight" activeCell="O4" sqref="O4:Q4"/>
      <selection pane="bottomLeft" activeCell="O4" sqref="O4:Q4"/>
      <selection pane="bottomRight" activeCell="AU13" sqref="AU13"/>
    </sheetView>
  </sheetViews>
  <sheetFormatPr defaultColWidth="8.625" defaultRowHeight="30" customHeight="1"/>
  <cols>
    <col min="1" max="1" width="5.25" style="9" customWidth="1"/>
    <col min="2" max="2" width="22.625" style="9" customWidth="1"/>
    <col min="3" max="3" width="14.625" style="9" customWidth="1"/>
    <col min="4" max="8" width="6" style="9" customWidth="1"/>
    <col min="9" max="35" width="6" style="5" customWidth="1"/>
    <col min="36" max="36" width="6" style="14" customWidth="1"/>
    <col min="37" max="39" width="6" style="5" customWidth="1"/>
    <col min="40" max="44" width="6" style="1" customWidth="1"/>
    <col min="45" max="45" width="6.375" style="1" customWidth="1"/>
    <col min="46" max="46" width="6" style="5" customWidth="1"/>
    <col min="47" max="47" width="13.75" style="5" bestFit="1" customWidth="1"/>
    <col min="48" max="16384" width="8.625" style="5"/>
  </cols>
  <sheetData>
    <row r="1" spans="1:47" s="3" customFormat="1" ht="42.75" customHeight="1">
      <c r="A1" s="20"/>
      <c r="B1" s="15" t="s">
        <v>161</v>
      </c>
      <c r="C1" s="29"/>
      <c r="D1" s="29"/>
      <c r="E1" s="15"/>
      <c r="F1" s="15"/>
      <c r="G1" s="15"/>
      <c r="H1" s="15"/>
      <c r="I1" s="16"/>
      <c r="J1" s="413">
        <v>2023</v>
      </c>
      <c r="K1" s="413"/>
      <c r="L1" s="413"/>
      <c r="M1" s="15" t="s">
        <v>19</v>
      </c>
      <c r="N1" s="35">
        <v>5</v>
      </c>
      <c r="O1" s="21" t="s">
        <v>10</v>
      </c>
      <c r="P1" s="408" t="s">
        <v>3</v>
      </c>
      <c r="Q1" s="409"/>
      <c r="R1" s="409"/>
      <c r="S1" s="410"/>
      <c r="T1" s="414">
        <f>+K74</f>
        <v>0</v>
      </c>
      <c r="U1" s="414"/>
      <c r="V1" s="414"/>
      <c r="W1" s="408" t="s">
        <v>21</v>
      </c>
      <c r="X1" s="409"/>
      <c r="Y1" s="410"/>
      <c r="Z1" s="408">
        <f>+COUNTA(I68:AM68)-COUNTIF(I68:AM68,0)+AM4</f>
        <v>0</v>
      </c>
      <c r="AA1" s="409"/>
      <c r="AB1" s="410"/>
      <c r="AC1" s="20" t="s">
        <v>22</v>
      </c>
      <c r="AD1" s="15"/>
      <c r="AE1" s="15"/>
      <c r="AF1" s="21"/>
      <c r="AG1" s="411">
        <f>+報告書様式!O4</f>
        <v>0</v>
      </c>
      <c r="AH1" s="412"/>
      <c r="AI1" s="412"/>
      <c r="AJ1" s="412"/>
      <c r="AK1" s="412"/>
      <c r="AL1" s="412"/>
      <c r="AM1" s="412"/>
      <c r="AN1" s="412"/>
      <c r="AO1" s="412"/>
      <c r="AP1" s="150"/>
      <c r="AQ1" s="150"/>
      <c r="AR1" s="150"/>
      <c r="AS1" s="145"/>
      <c r="AU1" s="22"/>
    </row>
    <row r="2" spans="1:47" s="3" customFormat="1" ht="15.75" customHeight="1" thickBot="1">
      <c r="A2" s="16"/>
      <c r="B2" s="16"/>
      <c r="C2" s="152"/>
      <c r="D2" s="152"/>
      <c r="E2" s="16"/>
      <c r="F2" s="16"/>
      <c r="G2" s="16"/>
      <c r="H2" s="16"/>
      <c r="I2" s="16"/>
      <c r="J2" s="156"/>
      <c r="K2" s="156"/>
      <c r="L2" s="156"/>
      <c r="M2" s="157"/>
      <c r="N2" s="156"/>
      <c r="O2" s="157"/>
      <c r="P2" s="158"/>
      <c r="Q2" s="158"/>
      <c r="R2" s="158"/>
      <c r="S2" s="158"/>
      <c r="T2" s="159"/>
      <c r="U2" s="159"/>
      <c r="V2" s="159"/>
      <c r="W2" s="158"/>
      <c r="X2" s="158"/>
      <c r="Y2" s="158"/>
      <c r="Z2" s="160"/>
      <c r="AA2" s="160"/>
      <c r="AB2" s="160"/>
      <c r="AC2" s="157"/>
      <c r="AD2" s="157"/>
      <c r="AE2" s="157"/>
      <c r="AF2" s="157"/>
      <c r="AG2" s="161"/>
      <c r="AH2" s="161"/>
      <c r="AI2" s="161"/>
      <c r="AJ2" s="161"/>
      <c r="AK2" s="161"/>
      <c r="AL2" s="161"/>
      <c r="AM2" s="161"/>
      <c r="AN2" s="154"/>
      <c r="AO2" s="154"/>
      <c r="AP2" s="154"/>
      <c r="AQ2" s="154"/>
      <c r="AR2" s="154"/>
      <c r="AS2" s="155"/>
      <c r="AU2" s="22"/>
    </row>
    <row r="3" spans="1:47" s="3" customFormat="1" ht="34.5" customHeight="1">
      <c r="A3" s="16"/>
      <c r="B3" s="16"/>
      <c r="C3" s="152"/>
      <c r="D3" s="152"/>
      <c r="E3" s="16"/>
      <c r="F3" s="16"/>
      <c r="G3" s="16"/>
      <c r="H3" s="16"/>
      <c r="I3" s="16"/>
      <c r="J3" s="415" t="s">
        <v>148</v>
      </c>
      <c r="K3" s="416"/>
      <c r="L3" s="416"/>
      <c r="M3" s="416"/>
      <c r="N3" s="416"/>
      <c r="O3" s="416"/>
      <c r="P3" s="406" t="s">
        <v>149</v>
      </c>
      <c r="Q3" s="406"/>
      <c r="R3" s="181"/>
      <c r="S3" s="181"/>
      <c r="T3" s="182"/>
      <c r="U3" s="182"/>
      <c r="V3" s="182"/>
      <c r="W3" s="181"/>
      <c r="X3" s="181"/>
      <c r="Y3" s="181"/>
      <c r="Z3" s="183"/>
      <c r="AA3" s="183"/>
      <c r="AB3" s="183"/>
      <c r="AC3" s="184"/>
      <c r="AD3" s="184"/>
      <c r="AE3" s="184"/>
      <c r="AF3" s="184"/>
      <c r="AG3" s="185"/>
      <c r="AH3" s="185"/>
      <c r="AI3" s="185"/>
      <c r="AJ3" s="185"/>
      <c r="AK3" s="185"/>
      <c r="AL3" s="185"/>
      <c r="AM3" s="162" t="s">
        <v>151</v>
      </c>
      <c r="AN3" s="154"/>
      <c r="AO3" s="154"/>
      <c r="AP3" s="154"/>
      <c r="AQ3" s="154"/>
      <c r="AR3" s="154"/>
      <c r="AS3" s="155"/>
      <c r="AU3" s="22"/>
    </row>
    <row r="4" spans="1:47" s="3" customFormat="1" ht="34.5" customHeight="1" thickBot="1">
      <c r="A4" s="16"/>
      <c r="B4" s="16"/>
      <c r="C4" s="152"/>
      <c r="D4" s="152"/>
      <c r="E4" s="16"/>
      <c r="F4" s="16"/>
      <c r="G4" s="16"/>
      <c r="H4" s="16"/>
      <c r="I4" s="16"/>
      <c r="J4" s="404" t="s">
        <v>152</v>
      </c>
      <c r="K4" s="405"/>
      <c r="L4" s="405"/>
      <c r="M4" s="405"/>
      <c r="N4" s="405"/>
      <c r="O4" s="405"/>
      <c r="P4" s="407" t="s">
        <v>150</v>
      </c>
      <c r="Q4" s="407"/>
      <c r="R4" s="186"/>
      <c r="S4" s="186"/>
      <c r="T4" s="187"/>
      <c r="U4" s="187"/>
      <c r="V4" s="187"/>
      <c r="W4" s="186"/>
      <c r="X4" s="186"/>
      <c r="Y4" s="186"/>
      <c r="Z4" s="188"/>
      <c r="AA4" s="188"/>
      <c r="AB4" s="188"/>
      <c r="AC4" s="188"/>
      <c r="AD4" s="188"/>
      <c r="AE4" s="188"/>
      <c r="AF4" s="188"/>
      <c r="AG4" s="188"/>
      <c r="AH4" s="188"/>
      <c r="AI4" s="188"/>
      <c r="AJ4" s="188"/>
      <c r="AK4" s="188"/>
      <c r="AL4" s="188"/>
      <c r="AM4" s="163">
        <f>+COUNTA(R3:AL3)</f>
        <v>0</v>
      </c>
      <c r="AN4" s="154"/>
      <c r="AO4" s="154"/>
      <c r="AP4" s="154"/>
      <c r="AQ4" s="154"/>
      <c r="AR4" s="154"/>
      <c r="AS4" s="155"/>
      <c r="AU4" s="22"/>
    </row>
    <row r="5" spans="1:47" s="3" customFormat="1" ht="12.75" customHeight="1" thickBot="1">
      <c r="A5" s="16"/>
      <c r="B5" s="16"/>
      <c r="C5" s="16"/>
      <c r="D5" s="16"/>
      <c r="E5" s="16"/>
      <c r="F5" s="16"/>
      <c r="G5" s="16"/>
      <c r="H5" s="16"/>
      <c r="I5" s="6"/>
      <c r="J5" s="6"/>
      <c r="K5" s="4"/>
      <c r="L5" s="4"/>
      <c r="M5" s="4"/>
      <c r="N5" s="4"/>
      <c r="O5" s="7"/>
      <c r="P5" s="7"/>
      <c r="Q5" s="7"/>
      <c r="R5" s="4"/>
      <c r="S5" s="4"/>
      <c r="T5" s="4"/>
      <c r="U5" s="4"/>
      <c r="V5" s="4"/>
      <c r="W5" s="4"/>
      <c r="X5" s="4"/>
      <c r="Y5" s="4"/>
      <c r="Z5" s="4"/>
      <c r="AA5" s="4"/>
      <c r="AB5" s="4"/>
      <c r="AC5" s="4"/>
      <c r="AD5" s="4"/>
      <c r="AE5" s="4"/>
      <c r="AF5" s="4"/>
      <c r="AG5" s="4"/>
      <c r="AH5" s="8"/>
      <c r="AI5" s="4"/>
      <c r="AJ5" s="13"/>
      <c r="AK5" s="4"/>
      <c r="AL5" s="4"/>
      <c r="AM5" s="4"/>
      <c r="AN5" s="12"/>
      <c r="AO5" s="17"/>
      <c r="AP5" s="17"/>
      <c r="AQ5" s="17"/>
      <c r="AR5" s="17"/>
      <c r="AS5" s="2"/>
    </row>
    <row r="6" spans="1:47" s="3" customFormat="1" ht="24.75" customHeight="1">
      <c r="A6" s="384" t="s">
        <v>1</v>
      </c>
      <c r="B6" s="383" t="s">
        <v>0</v>
      </c>
      <c r="C6" s="383" t="s">
        <v>5</v>
      </c>
      <c r="D6" s="383" t="s">
        <v>6</v>
      </c>
      <c r="E6" s="383" t="s">
        <v>7</v>
      </c>
      <c r="F6" s="386" t="s">
        <v>8</v>
      </c>
      <c r="G6" s="381" t="s">
        <v>147</v>
      </c>
      <c r="H6" s="388" t="s">
        <v>9</v>
      </c>
      <c r="I6" s="23" t="str">
        <f>+TEXT(DATE($J$1,$N$1,I7),"aaa")</f>
        <v>月</v>
      </c>
      <c r="J6" s="146" t="str">
        <f t="shared" ref="J6:AM6" si="0">+TEXT(DATE($J$1,$N$1,J7),"aaa")</f>
        <v>火</v>
      </c>
      <c r="K6" s="146" t="str">
        <f t="shared" si="0"/>
        <v>水</v>
      </c>
      <c r="L6" s="146" t="str">
        <f t="shared" si="0"/>
        <v>木</v>
      </c>
      <c r="M6" s="146" t="str">
        <f t="shared" si="0"/>
        <v>金</v>
      </c>
      <c r="N6" s="146" t="str">
        <f t="shared" si="0"/>
        <v>土</v>
      </c>
      <c r="O6" s="146" t="str">
        <f t="shared" si="0"/>
        <v>日</v>
      </c>
      <c r="P6" s="146" t="str">
        <f t="shared" si="0"/>
        <v>月</v>
      </c>
      <c r="Q6" s="146" t="str">
        <f t="shared" si="0"/>
        <v>火</v>
      </c>
      <c r="R6" s="146" t="str">
        <f t="shared" si="0"/>
        <v>水</v>
      </c>
      <c r="S6" s="146" t="str">
        <f t="shared" si="0"/>
        <v>木</v>
      </c>
      <c r="T6" s="146" t="str">
        <f t="shared" si="0"/>
        <v>金</v>
      </c>
      <c r="U6" s="146" t="str">
        <f t="shared" si="0"/>
        <v>土</v>
      </c>
      <c r="V6" s="146" t="str">
        <f t="shared" si="0"/>
        <v>日</v>
      </c>
      <c r="W6" s="146" t="str">
        <f t="shared" si="0"/>
        <v>月</v>
      </c>
      <c r="X6" s="146" t="str">
        <f t="shared" si="0"/>
        <v>火</v>
      </c>
      <c r="Y6" s="146" t="str">
        <f t="shared" si="0"/>
        <v>水</v>
      </c>
      <c r="Z6" s="146" t="str">
        <f t="shared" si="0"/>
        <v>木</v>
      </c>
      <c r="AA6" s="146" t="str">
        <f t="shared" si="0"/>
        <v>金</v>
      </c>
      <c r="AB6" s="146" t="str">
        <f t="shared" si="0"/>
        <v>土</v>
      </c>
      <c r="AC6" s="146" t="str">
        <f t="shared" si="0"/>
        <v>日</v>
      </c>
      <c r="AD6" s="146" t="str">
        <f t="shared" si="0"/>
        <v>月</v>
      </c>
      <c r="AE6" s="146" t="str">
        <f t="shared" si="0"/>
        <v>火</v>
      </c>
      <c r="AF6" s="146" t="str">
        <f t="shared" si="0"/>
        <v>水</v>
      </c>
      <c r="AG6" s="146" t="str">
        <f t="shared" si="0"/>
        <v>木</v>
      </c>
      <c r="AH6" s="146" t="str">
        <f t="shared" si="0"/>
        <v>金</v>
      </c>
      <c r="AI6" s="146" t="str">
        <f t="shared" si="0"/>
        <v>土</v>
      </c>
      <c r="AJ6" s="146" t="str">
        <f t="shared" si="0"/>
        <v>日</v>
      </c>
      <c r="AK6" s="146" t="str">
        <f t="shared" si="0"/>
        <v>月</v>
      </c>
      <c r="AL6" s="146" t="str">
        <f t="shared" si="0"/>
        <v>火</v>
      </c>
      <c r="AM6" s="146" t="str">
        <f t="shared" si="0"/>
        <v>水</v>
      </c>
      <c r="AN6" s="390" t="s">
        <v>2</v>
      </c>
      <c r="AO6" s="392" t="s">
        <v>11</v>
      </c>
      <c r="AP6" s="393"/>
      <c r="AQ6" s="372" t="s">
        <v>164</v>
      </c>
      <c r="AR6" s="372" t="s">
        <v>163</v>
      </c>
      <c r="AS6" s="374" t="s">
        <v>4</v>
      </c>
    </row>
    <row r="7" spans="1:47" s="3" customFormat="1" ht="24.75" customHeight="1">
      <c r="A7" s="385"/>
      <c r="B7" s="371"/>
      <c r="C7" s="371"/>
      <c r="D7" s="371"/>
      <c r="E7" s="371"/>
      <c r="F7" s="387"/>
      <c r="G7" s="382"/>
      <c r="H7" s="389"/>
      <c r="I7" s="23">
        <v>1</v>
      </c>
      <c r="J7" s="146">
        <v>2</v>
      </c>
      <c r="K7" s="146">
        <v>3</v>
      </c>
      <c r="L7" s="146">
        <v>4</v>
      </c>
      <c r="M7" s="146">
        <v>5</v>
      </c>
      <c r="N7" s="146">
        <v>6</v>
      </c>
      <c r="O7" s="146">
        <v>7</v>
      </c>
      <c r="P7" s="146">
        <v>8</v>
      </c>
      <c r="Q7" s="146">
        <v>9</v>
      </c>
      <c r="R7" s="146">
        <v>10</v>
      </c>
      <c r="S7" s="146">
        <v>11</v>
      </c>
      <c r="T7" s="146">
        <v>12</v>
      </c>
      <c r="U7" s="146">
        <v>13</v>
      </c>
      <c r="V7" s="146">
        <v>14</v>
      </c>
      <c r="W7" s="146">
        <v>15</v>
      </c>
      <c r="X7" s="146">
        <v>16</v>
      </c>
      <c r="Y7" s="146">
        <v>17</v>
      </c>
      <c r="Z7" s="146">
        <v>18</v>
      </c>
      <c r="AA7" s="146">
        <v>19</v>
      </c>
      <c r="AB7" s="146">
        <v>20</v>
      </c>
      <c r="AC7" s="146">
        <v>21</v>
      </c>
      <c r="AD7" s="146">
        <v>22</v>
      </c>
      <c r="AE7" s="146">
        <v>23</v>
      </c>
      <c r="AF7" s="146">
        <v>24</v>
      </c>
      <c r="AG7" s="146">
        <v>25</v>
      </c>
      <c r="AH7" s="146">
        <v>26</v>
      </c>
      <c r="AI7" s="146">
        <v>27</v>
      </c>
      <c r="AJ7" s="146">
        <v>28</v>
      </c>
      <c r="AK7" s="146">
        <v>29</v>
      </c>
      <c r="AL7" s="19">
        <v>30</v>
      </c>
      <c r="AM7" s="10">
        <v>31</v>
      </c>
      <c r="AN7" s="391"/>
      <c r="AO7" s="18" t="s">
        <v>12</v>
      </c>
      <c r="AP7" s="18" t="s">
        <v>13</v>
      </c>
      <c r="AQ7" s="373"/>
      <c r="AR7" s="373"/>
      <c r="AS7" s="375"/>
    </row>
    <row r="8" spans="1:47" s="3" customFormat="1" ht="33.75" customHeight="1">
      <c r="A8" s="172">
        <v>1</v>
      </c>
      <c r="B8" s="173"/>
      <c r="C8" s="174"/>
      <c r="D8" s="174"/>
      <c r="E8" s="174"/>
      <c r="F8" s="174"/>
      <c r="G8" s="212"/>
      <c r="H8" s="213"/>
      <c r="I8" s="217"/>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8"/>
      <c r="AL8" s="218"/>
      <c r="AM8" s="219"/>
      <c r="AN8" s="175">
        <f>COUNTIF(I8:AM8,"〇")</f>
        <v>0</v>
      </c>
      <c r="AO8" s="189"/>
      <c r="AP8" s="189"/>
      <c r="AQ8" s="218"/>
      <c r="AR8" s="218"/>
      <c r="AS8" s="253"/>
    </row>
    <row r="9" spans="1:47" s="3" customFormat="1" ht="33.75" customHeight="1">
      <c r="A9" s="24">
        <v>2</v>
      </c>
      <c r="B9" s="164"/>
      <c r="C9" s="164"/>
      <c r="D9" s="164"/>
      <c r="E9" s="164"/>
      <c r="F9" s="164"/>
      <c r="G9" s="169"/>
      <c r="H9" s="214"/>
      <c r="I9" s="221"/>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222"/>
      <c r="AL9" s="222"/>
      <c r="AM9" s="223"/>
      <c r="AN9" s="165">
        <f t="shared" ref="AN9:AN67" si="1">COUNTIF(I9:AM9,"〇")</f>
        <v>0</v>
      </c>
      <c r="AO9" s="190"/>
      <c r="AP9" s="190"/>
      <c r="AQ9" s="222"/>
      <c r="AR9" s="222"/>
      <c r="AS9" s="254"/>
    </row>
    <row r="10" spans="1:47" s="3" customFormat="1" ht="33.75" customHeight="1">
      <c r="A10" s="24">
        <v>3</v>
      </c>
      <c r="B10" s="164"/>
      <c r="C10" s="164"/>
      <c r="D10" s="164"/>
      <c r="E10" s="164"/>
      <c r="F10" s="164"/>
      <c r="G10" s="169"/>
      <c r="H10" s="214"/>
      <c r="I10" s="221"/>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222"/>
      <c r="AL10" s="222"/>
      <c r="AM10" s="223"/>
      <c r="AN10" s="165">
        <f t="shared" si="1"/>
        <v>0</v>
      </c>
      <c r="AO10" s="190"/>
      <c r="AP10" s="190"/>
      <c r="AQ10" s="222"/>
      <c r="AR10" s="222"/>
      <c r="AS10" s="254"/>
    </row>
    <row r="11" spans="1:47" s="3" customFormat="1" ht="33.75" customHeight="1">
      <c r="A11" s="24">
        <v>4</v>
      </c>
      <c r="B11" s="164"/>
      <c r="C11" s="164"/>
      <c r="D11" s="164"/>
      <c r="E11" s="164"/>
      <c r="F11" s="164"/>
      <c r="G11" s="169"/>
      <c r="H11" s="214"/>
      <c r="I11" s="221"/>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222"/>
      <c r="AL11" s="222"/>
      <c r="AM11" s="223"/>
      <c r="AN11" s="165">
        <f t="shared" si="1"/>
        <v>0</v>
      </c>
      <c r="AO11" s="190"/>
      <c r="AP11" s="190"/>
      <c r="AQ11" s="222"/>
      <c r="AR11" s="222"/>
      <c r="AS11" s="254"/>
    </row>
    <row r="12" spans="1:47" s="3" customFormat="1" ht="33.75" customHeight="1">
      <c r="A12" s="24">
        <v>5</v>
      </c>
      <c r="B12" s="164"/>
      <c r="C12" s="164"/>
      <c r="D12" s="164"/>
      <c r="E12" s="164"/>
      <c r="F12" s="164"/>
      <c r="G12" s="169"/>
      <c r="H12" s="214"/>
      <c r="I12" s="221"/>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222"/>
      <c r="AL12" s="222"/>
      <c r="AM12" s="223"/>
      <c r="AN12" s="165">
        <f t="shared" si="1"/>
        <v>0</v>
      </c>
      <c r="AO12" s="190"/>
      <c r="AP12" s="190"/>
      <c r="AQ12" s="222"/>
      <c r="AR12" s="222"/>
      <c r="AS12" s="254"/>
    </row>
    <row r="13" spans="1:47" s="3" customFormat="1" ht="33.75" customHeight="1">
      <c r="A13" s="24">
        <v>6</v>
      </c>
      <c r="B13" s="164"/>
      <c r="C13" s="164"/>
      <c r="D13" s="164"/>
      <c r="E13" s="164"/>
      <c r="F13" s="164"/>
      <c r="G13" s="169"/>
      <c r="H13" s="214"/>
      <c r="I13" s="221"/>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222"/>
      <c r="AL13" s="222"/>
      <c r="AM13" s="223"/>
      <c r="AN13" s="165">
        <f t="shared" si="1"/>
        <v>0</v>
      </c>
      <c r="AO13" s="190"/>
      <c r="AP13" s="190"/>
      <c r="AQ13" s="222"/>
      <c r="AR13" s="222"/>
      <c r="AS13" s="254"/>
    </row>
    <row r="14" spans="1:47" s="3" customFormat="1" ht="33.75" customHeight="1">
      <c r="A14" s="24">
        <v>7</v>
      </c>
      <c r="B14" s="164"/>
      <c r="C14" s="164"/>
      <c r="D14" s="164"/>
      <c r="E14" s="164"/>
      <c r="F14" s="164"/>
      <c r="G14" s="169"/>
      <c r="H14" s="214"/>
      <c r="I14" s="221"/>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222"/>
      <c r="AL14" s="222"/>
      <c r="AM14" s="223"/>
      <c r="AN14" s="165">
        <f t="shared" si="1"/>
        <v>0</v>
      </c>
      <c r="AO14" s="190"/>
      <c r="AP14" s="190"/>
      <c r="AQ14" s="222"/>
      <c r="AR14" s="222"/>
      <c r="AS14" s="254"/>
    </row>
    <row r="15" spans="1:47" s="3" customFormat="1" ht="33.75" customHeight="1">
      <c r="A15" s="24">
        <v>8</v>
      </c>
      <c r="B15" s="164"/>
      <c r="C15" s="164"/>
      <c r="D15" s="164"/>
      <c r="E15" s="164"/>
      <c r="F15" s="164"/>
      <c r="G15" s="169"/>
      <c r="H15" s="214"/>
      <c r="I15" s="221"/>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222"/>
      <c r="AL15" s="222"/>
      <c r="AM15" s="223"/>
      <c r="AN15" s="165">
        <f t="shared" si="1"/>
        <v>0</v>
      </c>
      <c r="AO15" s="190"/>
      <c r="AP15" s="190"/>
      <c r="AQ15" s="222"/>
      <c r="AR15" s="222"/>
      <c r="AS15" s="254"/>
    </row>
    <row r="16" spans="1:47" s="3" customFormat="1" ht="33.75" customHeight="1">
      <c r="A16" s="24">
        <v>9</v>
      </c>
      <c r="B16" s="164"/>
      <c r="C16" s="164"/>
      <c r="D16" s="164"/>
      <c r="E16" s="164"/>
      <c r="F16" s="164"/>
      <c r="G16" s="169"/>
      <c r="H16" s="214"/>
      <c r="I16" s="221"/>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222"/>
      <c r="AL16" s="222"/>
      <c r="AM16" s="223"/>
      <c r="AN16" s="165">
        <f t="shared" si="1"/>
        <v>0</v>
      </c>
      <c r="AO16" s="190"/>
      <c r="AP16" s="190"/>
      <c r="AQ16" s="222"/>
      <c r="AR16" s="222"/>
      <c r="AS16" s="254"/>
    </row>
    <row r="17" spans="1:45" s="3" customFormat="1" ht="33.75" customHeight="1">
      <c r="A17" s="24">
        <v>10</v>
      </c>
      <c r="B17" s="164"/>
      <c r="C17" s="164"/>
      <c r="D17" s="164"/>
      <c r="E17" s="164"/>
      <c r="F17" s="164"/>
      <c r="G17" s="169"/>
      <c r="H17" s="214"/>
      <c r="I17" s="221"/>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222"/>
      <c r="AL17" s="222"/>
      <c r="AM17" s="223"/>
      <c r="AN17" s="165">
        <f t="shared" si="1"/>
        <v>0</v>
      </c>
      <c r="AO17" s="190"/>
      <c r="AP17" s="190"/>
      <c r="AQ17" s="222"/>
      <c r="AR17" s="222"/>
      <c r="AS17" s="254"/>
    </row>
    <row r="18" spans="1:45" s="3" customFormat="1" ht="30" customHeight="1">
      <c r="A18" s="24">
        <v>11</v>
      </c>
      <c r="B18" s="164"/>
      <c r="C18" s="164"/>
      <c r="D18" s="164"/>
      <c r="E18" s="164"/>
      <c r="F18" s="164"/>
      <c r="G18" s="169"/>
      <c r="H18" s="214"/>
      <c r="I18" s="221"/>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222"/>
      <c r="AL18" s="222"/>
      <c r="AM18" s="223"/>
      <c r="AN18" s="165">
        <f t="shared" si="1"/>
        <v>0</v>
      </c>
      <c r="AO18" s="190"/>
      <c r="AP18" s="190"/>
      <c r="AQ18" s="222"/>
      <c r="AR18" s="222"/>
      <c r="AS18" s="254"/>
    </row>
    <row r="19" spans="1:45" s="3" customFormat="1" ht="30" customHeight="1">
      <c r="A19" s="24">
        <v>12</v>
      </c>
      <c r="B19" s="164"/>
      <c r="C19" s="164"/>
      <c r="D19" s="164"/>
      <c r="E19" s="164"/>
      <c r="F19" s="164"/>
      <c r="G19" s="169"/>
      <c r="H19" s="214"/>
      <c r="I19" s="221"/>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222"/>
      <c r="AL19" s="222"/>
      <c r="AM19" s="223"/>
      <c r="AN19" s="165">
        <f t="shared" si="1"/>
        <v>0</v>
      </c>
      <c r="AO19" s="190"/>
      <c r="AP19" s="190"/>
      <c r="AQ19" s="222"/>
      <c r="AR19" s="222"/>
      <c r="AS19" s="254"/>
    </row>
    <row r="20" spans="1:45" s="3" customFormat="1" ht="33.75" customHeight="1">
      <c r="A20" s="24">
        <v>13</v>
      </c>
      <c r="B20" s="164"/>
      <c r="C20" s="164"/>
      <c r="D20" s="164"/>
      <c r="E20" s="164"/>
      <c r="F20" s="164"/>
      <c r="G20" s="169"/>
      <c r="H20" s="214"/>
      <c r="I20" s="221"/>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222"/>
      <c r="AL20" s="222"/>
      <c r="AM20" s="223"/>
      <c r="AN20" s="165">
        <f t="shared" si="1"/>
        <v>0</v>
      </c>
      <c r="AO20" s="190"/>
      <c r="AP20" s="190"/>
      <c r="AQ20" s="222"/>
      <c r="AR20" s="222"/>
      <c r="AS20" s="254"/>
    </row>
    <row r="21" spans="1:45" s="3" customFormat="1" ht="33.75" customHeight="1">
      <c r="A21" s="24">
        <v>14</v>
      </c>
      <c r="B21" s="164"/>
      <c r="C21" s="164"/>
      <c r="D21" s="164"/>
      <c r="E21" s="164"/>
      <c r="F21" s="164"/>
      <c r="G21" s="169"/>
      <c r="H21" s="214"/>
      <c r="I21" s="221"/>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222"/>
      <c r="AL21" s="222"/>
      <c r="AM21" s="223"/>
      <c r="AN21" s="165">
        <f t="shared" si="1"/>
        <v>0</v>
      </c>
      <c r="AO21" s="190"/>
      <c r="AP21" s="190"/>
      <c r="AQ21" s="222"/>
      <c r="AR21" s="222"/>
      <c r="AS21" s="254"/>
    </row>
    <row r="22" spans="1:45" s="3" customFormat="1" ht="33.75" customHeight="1">
      <c r="A22" s="24">
        <v>15</v>
      </c>
      <c r="B22" s="164"/>
      <c r="C22" s="164"/>
      <c r="D22" s="164"/>
      <c r="E22" s="164"/>
      <c r="F22" s="164"/>
      <c r="G22" s="169"/>
      <c r="H22" s="214"/>
      <c r="I22" s="221"/>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222"/>
      <c r="AL22" s="222"/>
      <c r="AM22" s="223"/>
      <c r="AN22" s="165">
        <f t="shared" si="1"/>
        <v>0</v>
      </c>
      <c r="AO22" s="190"/>
      <c r="AP22" s="190"/>
      <c r="AQ22" s="222"/>
      <c r="AR22" s="222"/>
      <c r="AS22" s="254"/>
    </row>
    <row r="23" spans="1:45" s="3" customFormat="1" ht="33.75" customHeight="1">
      <c r="A23" s="24">
        <v>16</v>
      </c>
      <c r="B23" s="164"/>
      <c r="C23" s="164"/>
      <c r="D23" s="164"/>
      <c r="E23" s="164"/>
      <c r="F23" s="164"/>
      <c r="G23" s="169"/>
      <c r="H23" s="214"/>
      <c r="I23" s="221"/>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222"/>
      <c r="AL23" s="222"/>
      <c r="AM23" s="223"/>
      <c r="AN23" s="165">
        <f t="shared" si="1"/>
        <v>0</v>
      </c>
      <c r="AO23" s="190"/>
      <c r="AP23" s="190"/>
      <c r="AQ23" s="222"/>
      <c r="AR23" s="222"/>
      <c r="AS23" s="254"/>
    </row>
    <row r="24" spans="1:45" s="3" customFormat="1" ht="33.75" customHeight="1">
      <c r="A24" s="24">
        <v>17</v>
      </c>
      <c r="B24" s="164"/>
      <c r="C24" s="164"/>
      <c r="D24" s="164"/>
      <c r="E24" s="164"/>
      <c r="F24" s="164"/>
      <c r="G24" s="169"/>
      <c r="H24" s="214"/>
      <c r="I24" s="221"/>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222"/>
      <c r="AL24" s="222"/>
      <c r="AM24" s="223"/>
      <c r="AN24" s="165">
        <f t="shared" si="1"/>
        <v>0</v>
      </c>
      <c r="AO24" s="190"/>
      <c r="AP24" s="190"/>
      <c r="AQ24" s="222"/>
      <c r="AR24" s="222"/>
      <c r="AS24" s="254"/>
    </row>
    <row r="25" spans="1:45" s="3" customFormat="1" ht="33.75" customHeight="1">
      <c r="A25" s="24">
        <v>18</v>
      </c>
      <c r="B25" s="168"/>
      <c r="C25" s="168"/>
      <c r="D25" s="164"/>
      <c r="E25" s="164"/>
      <c r="F25" s="164"/>
      <c r="G25" s="169"/>
      <c r="H25" s="214"/>
      <c r="I25" s="221"/>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222"/>
      <c r="AL25" s="222"/>
      <c r="AM25" s="223"/>
      <c r="AN25" s="165">
        <f t="shared" si="1"/>
        <v>0</v>
      </c>
      <c r="AO25" s="190"/>
      <c r="AP25" s="190"/>
      <c r="AQ25" s="222"/>
      <c r="AR25" s="222"/>
      <c r="AS25" s="254"/>
    </row>
    <row r="26" spans="1:45" s="3" customFormat="1" ht="33.75" customHeight="1">
      <c r="A26" s="24">
        <v>19</v>
      </c>
      <c r="B26" s="164"/>
      <c r="C26" s="168"/>
      <c r="D26" s="164"/>
      <c r="E26" s="164"/>
      <c r="F26" s="164"/>
      <c r="G26" s="169"/>
      <c r="H26" s="214"/>
      <c r="I26" s="221"/>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222"/>
      <c r="AL26" s="222"/>
      <c r="AM26" s="223"/>
      <c r="AN26" s="165">
        <f t="shared" si="1"/>
        <v>0</v>
      </c>
      <c r="AO26" s="190"/>
      <c r="AP26" s="190"/>
      <c r="AQ26" s="222"/>
      <c r="AR26" s="222"/>
      <c r="AS26" s="254"/>
    </row>
    <row r="27" spans="1:45" s="3" customFormat="1" ht="33.75" customHeight="1">
      <c r="A27" s="24">
        <v>20</v>
      </c>
      <c r="B27" s="164"/>
      <c r="C27" s="164"/>
      <c r="D27" s="164"/>
      <c r="E27" s="164"/>
      <c r="F27" s="164"/>
      <c r="G27" s="169"/>
      <c r="H27" s="214"/>
      <c r="I27" s="221"/>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222"/>
      <c r="AL27" s="222"/>
      <c r="AM27" s="223"/>
      <c r="AN27" s="165">
        <f t="shared" si="1"/>
        <v>0</v>
      </c>
      <c r="AO27" s="190"/>
      <c r="AP27" s="190"/>
      <c r="AQ27" s="222"/>
      <c r="AR27" s="222"/>
      <c r="AS27" s="254"/>
    </row>
    <row r="28" spans="1:45" s="3" customFormat="1" ht="30" customHeight="1">
      <c r="A28" s="24">
        <v>21</v>
      </c>
      <c r="B28" s="164"/>
      <c r="C28" s="164"/>
      <c r="D28" s="164"/>
      <c r="E28" s="164"/>
      <c r="F28" s="164"/>
      <c r="G28" s="169"/>
      <c r="H28" s="214"/>
      <c r="I28" s="221"/>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222"/>
      <c r="AL28" s="222"/>
      <c r="AM28" s="223"/>
      <c r="AN28" s="165">
        <f t="shared" si="1"/>
        <v>0</v>
      </c>
      <c r="AO28" s="190"/>
      <c r="AP28" s="190"/>
      <c r="AQ28" s="222"/>
      <c r="AR28" s="222"/>
      <c r="AS28" s="254"/>
    </row>
    <row r="29" spans="1:45" s="3" customFormat="1" ht="30" customHeight="1">
      <c r="A29" s="24">
        <v>22</v>
      </c>
      <c r="B29" s="164"/>
      <c r="C29" s="164"/>
      <c r="D29" s="164"/>
      <c r="E29" s="164"/>
      <c r="F29" s="164"/>
      <c r="G29" s="169"/>
      <c r="H29" s="214"/>
      <c r="I29" s="221"/>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222"/>
      <c r="AL29" s="222"/>
      <c r="AM29" s="223"/>
      <c r="AN29" s="165">
        <f t="shared" si="1"/>
        <v>0</v>
      </c>
      <c r="AO29" s="190"/>
      <c r="AP29" s="190"/>
      <c r="AQ29" s="222"/>
      <c r="AR29" s="222"/>
      <c r="AS29" s="254"/>
    </row>
    <row r="30" spans="1:45" s="3" customFormat="1" ht="30" customHeight="1">
      <c r="A30" s="24">
        <v>23</v>
      </c>
      <c r="B30" s="164"/>
      <c r="C30" s="164"/>
      <c r="D30" s="169"/>
      <c r="E30" s="169"/>
      <c r="F30" s="169"/>
      <c r="G30" s="169"/>
      <c r="H30" s="214"/>
      <c r="I30" s="221"/>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222"/>
      <c r="AL30" s="222"/>
      <c r="AM30" s="223"/>
      <c r="AN30" s="165">
        <f t="shared" si="1"/>
        <v>0</v>
      </c>
      <c r="AO30" s="190"/>
      <c r="AP30" s="190"/>
      <c r="AQ30" s="222"/>
      <c r="AR30" s="222"/>
      <c r="AS30" s="254"/>
    </row>
    <row r="31" spans="1:45" s="3" customFormat="1" ht="30" customHeight="1">
      <c r="A31" s="24">
        <v>24</v>
      </c>
      <c r="B31" s="164"/>
      <c r="C31" s="164"/>
      <c r="D31" s="169"/>
      <c r="E31" s="169"/>
      <c r="F31" s="169"/>
      <c r="G31" s="169"/>
      <c r="H31" s="214"/>
      <c r="I31" s="221"/>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222"/>
      <c r="AL31" s="222"/>
      <c r="AM31" s="223"/>
      <c r="AN31" s="165">
        <f t="shared" si="1"/>
        <v>0</v>
      </c>
      <c r="AO31" s="190"/>
      <c r="AP31" s="190"/>
      <c r="AQ31" s="222"/>
      <c r="AR31" s="222"/>
      <c r="AS31" s="254"/>
    </row>
    <row r="32" spans="1:45" s="3" customFormat="1" ht="30" customHeight="1">
      <c r="A32" s="24">
        <v>25</v>
      </c>
      <c r="B32" s="164"/>
      <c r="C32" s="164"/>
      <c r="D32" s="169"/>
      <c r="E32" s="169"/>
      <c r="F32" s="169"/>
      <c r="G32" s="169"/>
      <c r="H32" s="214"/>
      <c r="I32" s="221"/>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222"/>
      <c r="AL32" s="222"/>
      <c r="AM32" s="223"/>
      <c r="AN32" s="165">
        <f t="shared" si="1"/>
        <v>0</v>
      </c>
      <c r="AO32" s="190"/>
      <c r="AP32" s="190"/>
      <c r="AQ32" s="222"/>
      <c r="AR32" s="222"/>
      <c r="AS32" s="254"/>
    </row>
    <row r="33" spans="1:45" s="3" customFormat="1" ht="30" customHeight="1">
      <c r="A33" s="24">
        <v>26</v>
      </c>
      <c r="B33" s="164"/>
      <c r="C33" s="164"/>
      <c r="D33" s="169"/>
      <c r="E33" s="169"/>
      <c r="F33" s="169"/>
      <c r="G33" s="169"/>
      <c r="H33" s="214"/>
      <c r="I33" s="221"/>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222"/>
      <c r="AL33" s="222"/>
      <c r="AM33" s="223"/>
      <c r="AN33" s="165">
        <f t="shared" si="1"/>
        <v>0</v>
      </c>
      <c r="AO33" s="190"/>
      <c r="AP33" s="190"/>
      <c r="AQ33" s="222"/>
      <c r="AR33" s="222"/>
      <c r="AS33" s="254"/>
    </row>
    <row r="34" spans="1:45" s="3" customFormat="1" ht="30" customHeight="1">
      <c r="A34" s="24">
        <v>27</v>
      </c>
      <c r="B34" s="164"/>
      <c r="C34" s="164"/>
      <c r="D34" s="169"/>
      <c r="E34" s="169"/>
      <c r="F34" s="169"/>
      <c r="G34" s="169"/>
      <c r="H34" s="214"/>
      <c r="I34" s="221"/>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222"/>
      <c r="AL34" s="222"/>
      <c r="AM34" s="223"/>
      <c r="AN34" s="165">
        <f t="shared" si="1"/>
        <v>0</v>
      </c>
      <c r="AO34" s="190"/>
      <c r="AP34" s="190"/>
      <c r="AQ34" s="222"/>
      <c r="AR34" s="222"/>
      <c r="AS34" s="254"/>
    </row>
    <row r="35" spans="1:45" s="3" customFormat="1" ht="30" customHeight="1">
      <c r="A35" s="24">
        <v>28</v>
      </c>
      <c r="B35" s="164"/>
      <c r="C35" s="164"/>
      <c r="D35" s="169"/>
      <c r="E35" s="169"/>
      <c r="F35" s="169"/>
      <c r="G35" s="169"/>
      <c r="H35" s="214"/>
      <c r="I35" s="221"/>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222"/>
      <c r="AL35" s="222"/>
      <c r="AM35" s="223"/>
      <c r="AN35" s="165">
        <f t="shared" si="1"/>
        <v>0</v>
      </c>
      <c r="AO35" s="190"/>
      <c r="AP35" s="190"/>
      <c r="AQ35" s="222"/>
      <c r="AR35" s="222"/>
      <c r="AS35" s="254"/>
    </row>
    <row r="36" spans="1:45" s="3" customFormat="1" ht="30" customHeight="1">
      <c r="A36" s="24">
        <v>29</v>
      </c>
      <c r="B36" s="164"/>
      <c r="C36" s="164"/>
      <c r="D36" s="169"/>
      <c r="E36" s="169"/>
      <c r="F36" s="169"/>
      <c r="G36" s="169"/>
      <c r="H36" s="214"/>
      <c r="I36" s="221"/>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222"/>
      <c r="AL36" s="222"/>
      <c r="AM36" s="223"/>
      <c r="AN36" s="165">
        <f t="shared" si="1"/>
        <v>0</v>
      </c>
      <c r="AO36" s="190"/>
      <c r="AP36" s="190"/>
      <c r="AQ36" s="222"/>
      <c r="AR36" s="222"/>
      <c r="AS36" s="254"/>
    </row>
    <row r="37" spans="1:45" s="3" customFormat="1" ht="30" customHeight="1">
      <c r="A37" s="24">
        <v>30</v>
      </c>
      <c r="B37" s="164"/>
      <c r="C37" s="164"/>
      <c r="D37" s="169"/>
      <c r="E37" s="169"/>
      <c r="F37" s="169"/>
      <c r="G37" s="169"/>
      <c r="H37" s="214"/>
      <c r="I37" s="221"/>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222"/>
      <c r="AL37" s="222"/>
      <c r="AM37" s="223"/>
      <c r="AN37" s="165">
        <f t="shared" si="1"/>
        <v>0</v>
      </c>
      <c r="AO37" s="190"/>
      <c r="AP37" s="190"/>
      <c r="AQ37" s="222"/>
      <c r="AR37" s="222"/>
      <c r="AS37" s="254"/>
    </row>
    <row r="38" spans="1:45" s="3" customFormat="1" ht="30" customHeight="1">
      <c r="A38" s="24">
        <v>31</v>
      </c>
      <c r="B38" s="164"/>
      <c r="C38" s="164"/>
      <c r="D38" s="169"/>
      <c r="E38" s="169"/>
      <c r="F38" s="169"/>
      <c r="G38" s="169"/>
      <c r="H38" s="214"/>
      <c r="I38" s="221"/>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222"/>
      <c r="AL38" s="222"/>
      <c r="AM38" s="223"/>
      <c r="AN38" s="165">
        <f t="shared" si="1"/>
        <v>0</v>
      </c>
      <c r="AO38" s="190"/>
      <c r="AP38" s="190"/>
      <c r="AQ38" s="222"/>
      <c r="AR38" s="222"/>
      <c r="AS38" s="254"/>
    </row>
    <row r="39" spans="1:45" s="3" customFormat="1" ht="30" customHeight="1">
      <c r="A39" s="24">
        <v>32</v>
      </c>
      <c r="B39" s="164"/>
      <c r="C39" s="164"/>
      <c r="D39" s="169"/>
      <c r="E39" s="169"/>
      <c r="F39" s="169"/>
      <c r="G39" s="169"/>
      <c r="H39" s="214"/>
      <c r="I39" s="221"/>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222"/>
      <c r="AL39" s="222"/>
      <c r="AM39" s="223"/>
      <c r="AN39" s="165">
        <f t="shared" si="1"/>
        <v>0</v>
      </c>
      <c r="AO39" s="190"/>
      <c r="AP39" s="190"/>
      <c r="AQ39" s="222"/>
      <c r="AR39" s="222"/>
      <c r="AS39" s="254"/>
    </row>
    <row r="40" spans="1:45" s="3" customFormat="1" ht="30" customHeight="1">
      <c r="A40" s="24">
        <v>33</v>
      </c>
      <c r="B40" s="164"/>
      <c r="C40" s="164"/>
      <c r="D40" s="169"/>
      <c r="E40" s="169"/>
      <c r="F40" s="169"/>
      <c r="G40" s="169"/>
      <c r="H40" s="214"/>
      <c r="I40" s="221"/>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222"/>
      <c r="AL40" s="222"/>
      <c r="AM40" s="223"/>
      <c r="AN40" s="165">
        <f t="shared" si="1"/>
        <v>0</v>
      </c>
      <c r="AO40" s="190"/>
      <c r="AP40" s="190"/>
      <c r="AQ40" s="222"/>
      <c r="AR40" s="222"/>
      <c r="AS40" s="254"/>
    </row>
    <row r="41" spans="1:45" s="3" customFormat="1" ht="30" customHeight="1">
      <c r="A41" s="24">
        <v>34</v>
      </c>
      <c r="B41" s="164"/>
      <c r="C41" s="164"/>
      <c r="D41" s="169"/>
      <c r="E41" s="169"/>
      <c r="F41" s="169"/>
      <c r="G41" s="169"/>
      <c r="H41" s="214"/>
      <c r="I41" s="221"/>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222"/>
      <c r="AL41" s="222"/>
      <c r="AM41" s="223"/>
      <c r="AN41" s="165">
        <f t="shared" si="1"/>
        <v>0</v>
      </c>
      <c r="AO41" s="190"/>
      <c r="AP41" s="190"/>
      <c r="AQ41" s="222"/>
      <c r="AR41" s="222"/>
      <c r="AS41" s="254"/>
    </row>
    <row r="42" spans="1:45" s="3" customFormat="1" ht="30" customHeight="1">
      <c r="A42" s="24">
        <v>35</v>
      </c>
      <c r="B42" s="164"/>
      <c r="C42" s="164"/>
      <c r="D42" s="169"/>
      <c r="E42" s="169"/>
      <c r="F42" s="169"/>
      <c r="G42" s="169"/>
      <c r="H42" s="214"/>
      <c r="I42" s="221"/>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222"/>
      <c r="AL42" s="222"/>
      <c r="AM42" s="223"/>
      <c r="AN42" s="165">
        <f t="shared" si="1"/>
        <v>0</v>
      </c>
      <c r="AO42" s="190"/>
      <c r="AP42" s="190"/>
      <c r="AQ42" s="222"/>
      <c r="AR42" s="222"/>
      <c r="AS42" s="254"/>
    </row>
    <row r="43" spans="1:45" s="3" customFormat="1" ht="30" customHeight="1">
      <c r="A43" s="24">
        <v>36</v>
      </c>
      <c r="B43" s="164"/>
      <c r="C43" s="164"/>
      <c r="D43" s="169"/>
      <c r="E43" s="169"/>
      <c r="F43" s="169"/>
      <c r="G43" s="169"/>
      <c r="H43" s="214"/>
      <c r="I43" s="221"/>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222"/>
      <c r="AL43" s="222"/>
      <c r="AM43" s="223"/>
      <c r="AN43" s="165">
        <f t="shared" si="1"/>
        <v>0</v>
      </c>
      <c r="AO43" s="190"/>
      <c r="AP43" s="190"/>
      <c r="AQ43" s="222"/>
      <c r="AR43" s="222"/>
      <c r="AS43" s="254"/>
    </row>
    <row r="44" spans="1:45" s="3" customFormat="1" ht="30" customHeight="1">
      <c r="A44" s="24">
        <v>37</v>
      </c>
      <c r="B44" s="164"/>
      <c r="C44" s="164"/>
      <c r="D44" s="169"/>
      <c r="E44" s="169"/>
      <c r="F44" s="169"/>
      <c r="G44" s="169"/>
      <c r="H44" s="214"/>
      <c r="I44" s="221"/>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222"/>
      <c r="AL44" s="222"/>
      <c r="AM44" s="223"/>
      <c r="AN44" s="165">
        <f t="shared" si="1"/>
        <v>0</v>
      </c>
      <c r="AO44" s="190"/>
      <c r="AP44" s="190"/>
      <c r="AQ44" s="222"/>
      <c r="AR44" s="222"/>
      <c r="AS44" s="254"/>
    </row>
    <row r="45" spans="1:45" s="3" customFormat="1" ht="30" customHeight="1">
      <c r="A45" s="24">
        <v>38</v>
      </c>
      <c r="B45" s="164"/>
      <c r="C45" s="164"/>
      <c r="D45" s="169"/>
      <c r="E45" s="169"/>
      <c r="F45" s="169"/>
      <c r="G45" s="169"/>
      <c r="H45" s="214"/>
      <c r="I45" s="221"/>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222"/>
      <c r="AL45" s="222"/>
      <c r="AM45" s="223"/>
      <c r="AN45" s="165">
        <f t="shared" si="1"/>
        <v>0</v>
      </c>
      <c r="AO45" s="190"/>
      <c r="AP45" s="190"/>
      <c r="AQ45" s="222"/>
      <c r="AR45" s="222"/>
      <c r="AS45" s="254"/>
    </row>
    <row r="46" spans="1:45" s="3" customFormat="1" ht="30" customHeight="1">
      <c r="A46" s="24">
        <v>39</v>
      </c>
      <c r="B46" s="164"/>
      <c r="C46" s="164"/>
      <c r="D46" s="164"/>
      <c r="E46" s="164"/>
      <c r="F46" s="164"/>
      <c r="G46" s="169"/>
      <c r="H46" s="214"/>
      <c r="I46" s="221"/>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222"/>
      <c r="AL46" s="222"/>
      <c r="AM46" s="223"/>
      <c r="AN46" s="165">
        <f t="shared" si="1"/>
        <v>0</v>
      </c>
      <c r="AO46" s="190"/>
      <c r="AP46" s="190"/>
      <c r="AQ46" s="222"/>
      <c r="AR46" s="222"/>
      <c r="AS46" s="254"/>
    </row>
    <row r="47" spans="1:45" s="3" customFormat="1" ht="30" customHeight="1">
      <c r="A47" s="24">
        <v>40</v>
      </c>
      <c r="B47" s="164"/>
      <c r="C47" s="164"/>
      <c r="D47" s="164"/>
      <c r="E47" s="164"/>
      <c r="F47" s="164"/>
      <c r="G47" s="169"/>
      <c r="H47" s="214"/>
      <c r="I47" s="221"/>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222"/>
      <c r="AL47" s="222"/>
      <c r="AM47" s="223"/>
      <c r="AN47" s="165">
        <f t="shared" si="1"/>
        <v>0</v>
      </c>
      <c r="AO47" s="190"/>
      <c r="AP47" s="190"/>
      <c r="AQ47" s="222"/>
      <c r="AR47" s="222"/>
      <c r="AS47" s="254"/>
    </row>
    <row r="48" spans="1:45" s="3" customFormat="1" ht="30" customHeight="1">
      <c r="A48" s="24">
        <v>41</v>
      </c>
      <c r="B48" s="164"/>
      <c r="C48" s="164"/>
      <c r="D48" s="164"/>
      <c r="E48" s="164"/>
      <c r="F48" s="164"/>
      <c r="G48" s="169"/>
      <c r="H48" s="214"/>
      <c r="I48" s="221"/>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222"/>
      <c r="AL48" s="222"/>
      <c r="AM48" s="223"/>
      <c r="AN48" s="165">
        <f t="shared" si="1"/>
        <v>0</v>
      </c>
      <c r="AO48" s="190"/>
      <c r="AP48" s="190"/>
      <c r="AQ48" s="222"/>
      <c r="AR48" s="222"/>
      <c r="AS48" s="254"/>
    </row>
    <row r="49" spans="1:45" s="3" customFormat="1" ht="30" customHeight="1">
      <c r="A49" s="24">
        <v>42</v>
      </c>
      <c r="B49" s="164"/>
      <c r="C49" s="164"/>
      <c r="D49" s="169"/>
      <c r="E49" s="169"/>
      <c r="F49" s="169"/>
      <c r="G49" s="169"/>
      <c r="H49" s="214"/>
      <c r="I49" s="221"/>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222"/>
      <c r="AL49" s="222"/>
      <c r="AM49" s="223"/>
      <c r="AN49" s="165">
        <f t="shared" si="1"/>
        <v>0</v>
      </c>
      <c r="AO49" s="190"/>
      <c r="AP49" s="190"/>
      <c r="AQ49" s="222"/>
      <c r="AR49" s="222"/>
      <c r="AS49" s="254"/>
    </row>
    <row r="50" spans="1:45" s="3" customFormat="1" ht="30" customHeight="1">
      <c r="A50" s="24">
        <v>43</v>
      </c>
      <c r="B50" s="169"/>
      <c r="C50" s="226"/>
      <c r="D50" s="169"/>
      <c r="E50" s="169"/>
      <c r="F50" s="169"/>
      <c r="G50" s="169"/>
      <c r="H50" s="214"/>
      <c r="I50" s="221"/>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222"/>
      <c r="AL50" s="222"/>
      <c r="AM50" s="223"/>
      <c r="AN50" s="165">
        <f t="shared" si="1"/>
        <v>0</v>
      </c>
      <c r="AO50" s="190"/>
      <c r="AP50" s="190"/>
      <c r="AQ50" s="222"/>
      <c r="AR50" s="222"/>
      <c r="AS50" s="254"/>
    </row>
    <row r="51" spans="1:45" s="3" customFormat="1" ht="30" customHeight="1">
      <c r="A51" s="24">
        <v>44</v>
      </c>
      <c r="B51" s="169"/>
      <c r="C51" s="226"/>
      <c r="D51" s="169"/>
      <c r="E51" s="169"/>
      <c r="F51" s="169"/>
      <c r="G51" s="169"/>
      <c r="H51" s="214"/>
      <c r="I51" s="221"/>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222"/>
      <c r="AL51" s="222"/>
      <c r="AM51" s="223"/>
      <c r="AN51" s="165">
        <f t="shared" si="1"/>
        <v>0</v>
      </c>
      <c r="AO51" s="190"/>
      <c r="AP51" s="190"/>
      <c r="AQ51" s="222"/>
      <c r="AR51" s="222"/>
      <c r="AS51" s="254"/>
    </row>
    <row r="52" spans="1:45" s="3" customFormat="1" ht="30" customHeight="1">
      <c r="A52" s="24">
        <v>45</v>
      </c>
      <c r="B52" s="169"/>
      <c r="C52" s="226"/>
      <c r="D52" s="169"/>
      <c r="E52" s="169"/>
      <c r="F52" s="169"/>
      <c r="G52" s="169"/>
      <c r="H52" s="214"/>
      <c r="I52" s="221"/>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222"/>
      <c r="AL52" s="222"/>
      <c r="AM52" s="223"/>
      <c r="AN52" s="165">
        <f t="shared" si="1"/>
        <v>0</v>
      </c>
      <c r="AO52" s="190"/>
      <c r="AP52" s="190"/>
      <c r="AQ52" s="222"/>
      <c r="AR52" s="222"/>
      <c r="AS52" s="254"/>
    </row>
    <row r="53" spans="1:45" s="3" customFormat="1" ht="30" customHeight="1">
      <c r="A53" s="24">
        <v>46</v>
      </c>
      <c r="B53" s="169"/>
      <c r="C53" s="226"/>
      <c r="D53" s="169"/>
      <c r="E53" s="169"/>
      <c r="F53" s="169"/>
      <c r="G53" s="169"/>
      <c r="H53" s="214"/>
      <c r="I53" s="221"/>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222"/>
      <c r="AL53" s="222"/>
      <c r="AM53" s="223"/>
      <c r="AN53" s="165">
        <f t="shared" si="1"/>
        <v>0</v>
      </c>
      <c r="AO53" s="190"/>
      <c r="AP53" s="190"/>
      <c r="AQ53" s="222"/>
      <c r="AR53" s="222"/>
      <c r="AS53" s="254"/>
    </row>
    <row r="54" spans="1:45" s="3" customFormat="1" ht="30" customHeight="1">
      <c r="A54" s="24">
        <v>47</v>
      </c>
      <c r="B54" s="169"/>
      <c r="C54" s="226"/>
      <c r="D54" s="169"/>
      <c r="E54" s="169"/>
      <c r="F54" s="169"/>
      <c r="G54" s="169"/>
      <c r="H54" s="214"/>
      <c r="I54" s="221"/>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222"/>
      <c r="AL54" s="222"/>
      <c r="AM54" s="223"/>
      <c r="AN54" s="165">
        <f t="shared" si="1"/>
        <v>0</v>
      </c>
      <c r="AO54" s="190"/>
      <c r="AP54" s="190"/>
      <c r="AQ54" s="222"/>
      <c r="AR54" s="222"/>
      <c r="AS54" s="254"/>
    </row>
    <row r="55" spans="1:45" s="3" customFormat="1" ht="30" customHeight="1">
      <c r="A55" s="24">
        <v>48</v>
      </c>
      <c r="B55" s="169"/>
      <c r="C55" s="226"/>
      <c r="D55" s="169"/>
      <c r="E55" s="169"/>
      <c r="F55" s="169"/>
      <c r="G55" s="169"/>
      <c r="H55" s="214"/>
      <c r="I55" s="221"/>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222"/>
      <c r="AL55" s="222"/>
      <c r="AM55" s="223"/>
      <c r="AN55" s="165">
        <f t="shared" si="1"/>
        <v>0</v>
      </c>
      <c r="AO55" s="190"/>
      <c r="AP55" s="190"/>
      <c r="AQ55" s="222"/>
      <c r="AR55" s="222"/>
      <c r="AS55" s="254"/>
    </row>
    <row r="56" spans="1:45" s="3" customFormat="1" ht="30" customHeight="1">
      <c r="A56" s="24">
        <v>49</v>
      </c>
      <c r="B56" s="169"/>
      <c r="C56" s="226"/>
      <c r="D56" s="169"/>
      <c r="E56" s="169"/>
      <c r="F56" s="169"/>
      <c r="G56" s="169"/>
      <c r="H56" s="214"/>
      <c r="I56" s="221"/>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222"/>
      <c r="AL56" s="222"/>
      <c r="AM56" s="223"/>
      <c r="AN56" s="165">
        <f t="shared" si="1"/>
        <v>0</v>
      </c>
      <c r="AO56" s="190"/>
      <c r="AP56" s="190"/>
      <c r="AQ56" s="222"/>
      <c r="AR56" s="222"/>
      <c r="AS56" s="254"/>
    </row>
    <row r="57" spans="1:45" s="3" customFormat="1" ht="30" customHeight="1">
      <c r="A57" s="24">
        <v>50</v>
      </c>
      <c r="B57" s="169"/>
      <c r="C57" s="226"/>
      <c r="D57" s="169"/>
      <c r="E57" s="169"/>
      <c r="F57" s="169"/>
      <c r="G57" s="169"/>
      <c r="H57" s="214"/>
      <c r="I57" s="221"/>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69"/>
      <c r="AK57" s="222"/>
      <c r="AL57" s="222"/>
      <c r="AM57" s="223"/>
      <c r="AN57" s="165">
        <f t="shared" si="1"/>
        <v>0</v>
      </c>
      <c r="AO57" s="190"/>
      <c r="AP57" s="190"/>
      <c r="AQ57" s="222"/>
      <c r="AR57" s="222"/>
      <c r="AS57" s="254"/>
    </row>
    <row r="58" spans="1:45" s="3" customFormat="1" ht="30" customHeight="1">
      <c r="A58" s="24">
        <v>51</v>
      </c>
      <c r="B58" s="169"/>
      <c r="C58" s="226"/>
      <c r="D58" s="169"/>
      <c r="E58" s="169"/>
      <c r="F58" s="169"/>
      <c r="G58" s="169"/>
      <c r="H58" s="214"/>
      <c r="I58" s="221"/>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222"/>
      <c r="AL58" s="222"/>
      <c r="AM58" s="223"/>
      <c r="AN58" s="165">
        <f t="shared" si="1"/>
        <v>0</v>
      </c>
      <c r="AO58" s="190"/>
      <c r="AP58" s="190"/>
      <c r="AQ58" s="222"/>
      <c r="AR58" s="222"/>
      <c r="AS58" s="254"/>
    </row>
    <row r="59" spans="1:45" s="3" customFormat="1" ht="30" customHeight="1">
      <c r="A59" s="24">
        <v>52</v>
      </c>
      <c r="B59" s="169"/>
      <c r="C59" s="226"/>
      <c r="D59" s="169"/>
      <c r="E59" s="169"/>
      <c r="F59" s="169"/>
      <c r="G59" s="169"/>
      <c r="H59" s="214"/>
      <c r="I59" s="221"/>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222"/>
      <c r="AL59" s="222"/>
      <c r="AM59" s="223"/>
      <c r="AN59" s="165">
        <f t="shared" si="1"/>
        <v>0</v>
      </c>
      <c r="AO59" s="190"/>
      <c r="AP59" s="190"/>
      <c r="AQ59" s="222"/>
      <c r="AR59" s="222"/>
      <c r="AS59" s="254"/>
    </row>
    <row r="60" spans="1:45" s="3" customFormat="1" ht="30" customHeight="1">
      <c r="A60" s="24">
        <v>53</v>
      </c>
      <c r="B60" s="169"/>
      <c r="C60" s="226"/>
      <c r="D60" s="169"/>
      <c r="E60" s="169"/>
      <c r="F60" s="169"/>
      <c r="G60" s="169"/>
      <c r="H60" s="214"/>
      <c r="I60" s="221"/>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222"/>
      <c r="AL60" s="222"/>
      <c r="AM60" s="223"/>
      <c r="AN60" s="165">
        <f t="shared" si="1"/>
        <v>0</v>
      </c>
      <c r="AO60" s="190"/>
      <c r="AP60" s="190"/>
      <c r="AQ60" s="222"/>
      <c r="AR60" s="222"/>
      <c r="AS60" s="254"/>
    </row>
    <row r="61" spans="1:45" s="3" customFormat="1" ht="30" customHeight="1">
      <c r="A61" s="24">
        <v>54</v>
      </c>
      <c r="B61" s="169"/>
      <c r="C61" s="226"/>
      <c r="D61" s="169"/>
      <c r="E61" s="169"/>
      <c r="F61" s="169"/>
      <c r="G61" s="169"/>
      <c r="H61" s="214"/>
      <c r="I61" s="221"/>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222"/>
      <c r="AL61" s="222"/>
      <c r="AM61" s="223"/>
      <c r="AN61" s="165">
        <f t="shared" si="1"/>
        <v>0</v>
      </c>
      <c r="AO61" s="190"/>
      <c r="AP61" s="190"/>
      <c r="AQ61" s="222"/>
      <c r="AR61" s="222"/>
      <c r="AS61" s="254"/>
    </row>
    <row r="62" spans="1:45" s="3" customFormat="1" ht="30" customHeight="1">
      <c r="A62" s="24">
        <v>55</v>
      </c>
      <c r="B62" s="169"/>
      <c r="C62" s="226"/>
      <c r="D62" s="169"/>
      <c r="E62" s="169"/>
      <c r="F62" s="169"/>
      <c r="G62" s="169"/>
      <c r="H62" s="214"/>
      <c r="I62" s="221"/>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222"/>
      <c r="AL62" s="222"/>
      <c r="AM62" s="223"/>
      <c r="AN62" s="165">
        <f t="shared" si="1"/>
        <v>0</v>
      </c>
      <c r="AO62" s="190"/>
      <c r="AP62" s="190"/>
      <c r="AQ62" s="222"/>
      <c r="AR62" s="222"/>
      <c r="AS62" s="254"/>
    </row>
    <row r="63" spans="1:45" s="3" customFormat="1" ht="30" customHeight="1">
      <c r="A63" s="24">
        <v>56</v>
      </c>
      <c r="B63" s="169"/>
      <c r="C63" s="226"/>
      <c r="D63" s="169"/>
      <c r="E63" s="169"/>
      <c r="F63" s="169"/>
      <c r="G63" s="169"/>
      <c r="H63" s="214"/>
      <c r="I63" s="221"/>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222"/>
      <c r="AL63" s="222"/>
      <c r="AM63" s="223"/>
      <c r="AN63" s="165">
        <f t="shared" si="1"/>
        <v>0</v>
      </c>
      <c r="AO63" s="190"/>
      <c r="AP63" s="190"/>
      <c r="AQ63" s="222"/>
      <c r="AR63" s="222"/>
      <c r="AS63" s="254"/>
    </row>
    <row r="64" spans="1:45" s="3" customFormat="1" ht="30" customHeight="1">
      <c r="A64" s="24">
        <v>57</v>
      </c>
      <c r="B64" s="169"/>
      <c r="C64" s="226"/>
      <c r="D64" s="169"/>
      <c r="E64" s="169"/>
      <c r="F64" s="169"/>
      <c r="G64" s="169"/>
      <c r="H64" s="214"/>
      <c r="I64" s="221"/>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222"/>
      <c r="AL64" s="222"/>
      <c r="AM64" s="223"/>
      <c r="AN64" s="165">
        <f t="shared" si="1"/>
        <v>0</v>
      </c>
      <c r="AO64" s="190"/>
      <c r="AP64" s="190"/>
      <c r="AQ64" s="222"/>
      <c r="AR64" s="222"/>
      <c r="AS64" s="254"/>
    </row>
    <row r="65" spans="1:45" s="3" customFormat="1" ht="30" customHeight="1">
      <c r="A65" s="24">
        <v>58</v>
      </c>
      <c r="B65" s="169"/>
      <c r="C65" s="226"/>
      <c r="D65" s="169"/>
      <c r="E65" s="169"/>
      <c r="F65" s="169"/>
      <c r="G65" s="169"/>
      <c r="H65" s="214"/>
      <c r="I65" s="221"/>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222"/>
      <c r="AL65" s="222"/>
      <c r="AM65" s="223"/>
      <c r="AN65" s="165">
        <f t="shared" si="1"/>
        <v>0</v>
      </c>
      <c r="AO65" s="190"/>
      <c r="AP65" s="190"/>
      <c r="AQ65" s="222"/>
      <c r="AR65" s="222"/>
      <c r="AS65" s="254"/>
    </row>
    <row r="66" spans="1:45" s="3" customFormat="1" ht="30" customHeight="1">
      <c r="A66" s="24">
        <v>59</v>
      </c>
      <c r="B66" s="169"/>
      <c r="C66" s="226"/>
      <c r="D66" s="169"/>
      <c r="E66" s="169"/>
      <c r="F66" s="169"/>
      <c r="G66" s="169"/>
      <c r="H66" s="214"/>
      <c r="I66" s="221"/>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222"/>
      <c r="AL66" s="222"/>
      <c r="AM66" s="223"/>
      <c r="AN66" s="165">
        <f t="shared" si="1"/>
        <v>0</v>
      </c>
      <c r="AO66" s="190"/>
      <c r="AP66" s="190"/>
      <c r="AQ66" s="222"/>
      <c r="AR66" s="222"/>
      <c r="AS66" s="254"/>
    </row>
    <row r="67" spans="1:45" s="3" customFormat="1" ht="30" customHeight="1" thickBot="1">
      <c r="A67" s="24">
        <v>60</v>
      </c>
      <c r="B67" s="215"/>
      <c r="C67" s="227"/>
      <c r="D67" s="215"/>
      <c r="E67" s="215"/>
      <c r="F67" s="215"/>
      <c r="G67" s="215"/>
      <c r="H67" s="216"/>
      <c r="I67" s="228"/>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215"/>
      <c r="AI67" s="215"/>
      <c r="AJ67" s="215"/>
      <c r="AK67" s="229"/>
      <c r="AL67" s="229"/>
      <c r="AM67" s="230"/>
      <c r="AN67" s="231">
        <f t="shared" si="1"/>
        <v>0</v>
      </c>
      <c r="AO67" s="233"/>
      <c r="AP67" s="233"/>
      <c r="AQ67" s="229"/>
      <c r="AR67" s="229"/>
      <c r="AS67" s="255"/>
    </row>
    <row r="68" spans="1:45" s="3" customFormat="1" ht="30" customHeight="1" thickTop="1" thickBot="1">
      <c r="A68" s="376" t="s">
        <v>2</v>
      </c>
      <c r="B68" s="377"/>
      <c r="C68" s="377"/>
      <c r="D68" s="377"/>
      <c r="E68" s="377"/>
      <c r="F68" s="377"/>
      <c r="G68" s="377"/>
      <c r="H68" s="378"/>
      <c r="I68" s="236">
        <f>COUNTIF(I8:I67,"〇")</f>
        <v>0</v>
      </c>
      <c r="J68" s="237">
        <f>COUNTIF(J8:J67,"〇")</f>
        <v>0</v>
      </c>
      <c r="K68" s="237">
        <f>COUNTIF(K8:K67,"〇")</f>
        <v>0</v>
      </c>
      <c r="L68" s="237">
        <f>COUNTIF(L8:L67,"〇")</f>
        <v>0</v>
      </c>
      <c r="M68" s="237">
        <f>COUNTIF(M8:M67,"〇")</f>
        <v>0</v>
      </c>
      <c r="N68" s="237">
        <f t="shared" ref="N68:AM68" si="2">COUNTIF(N8:N67,"〇")</f>
        <v>0</v>
      </c>
      <c r="O68" s="237">
        <f t="shared" si="2"/>
        <v>0</v>
      </c>
      <c r="P68" s="237">
        <f t="shared" si="2"/>
        <v>0</v>
      </c>
      <c r="Q68" s="237">
        <f t="shared" si="2"/>
        <v>0</v>
      </c>
      <c r="R68" s="237">
        <f t="shared" si="2"/>
        <v>0</v>
      </c>
      <c r="S68" s="237">
        <f t="shared" si="2"/>
        <v>0</v>
      </c>
      <c r="T68" s="237">
        <f t="shared" si="2"/>
        <v>0</v>
      </c>
      <c r="U68" s="237">
        <f t="shared" si="2"/>
        <v>0</v>
      </c>
      <c r="V68" s="237">
        <f t="shared" si="2"/>
        <v>0</v>
      </c>
      <c r="W68" s="237">
        <f t="shared" si="2"/>
        <v>0</v>
      </c>
      <c r="X68" s="237">
        <f t="shared" si="2"/>
        <v>0</v>
      </c>
      <c r="Y68" s="237">
        <f t="shared" si="2"/>
        <v>0</v>
      </c>
      <c r="Z68" s="237">
        <f t="shared" si="2"/>
        <v>0</v>
      </c>
      <c r="AA68" s="237">
        <f t="shared" si="2"/>
        <v>0</v>
      </c>
      <c r="AB68" s="237">
        <f t="shared" si="2"/>
        <v>0</v>
      </c>
      <c r="AC68" s="237">
        <f t="shared" si="2"/>
        <v>0</v>
      </c>
      <c r="AD68" s="237">
        <f t="shared" si="2"/>
        <v>0</v>
      </c>
      <c r="AE68" s="237">
        <f t="shared" si="2"/>
        <v>0</v>
      </c>
      <c r="AF68" s="237">
        <f t="shared" si="2"/>
        <v>0</v>
      </c>
      <c r="AG68" s="237">
        <f t="shared" si="2"/>
        <v>0</v>
      </c>
      <c r="AH68" s="237">
        <f t="shared" si="2"/>
        <v>0</v>
      </c>
      <c r="AI68" s="237">
        <f t="shared" si="2"/>
        <v>0</v>
      </c>
      <c r="AJ68" s="237">
        <f t="shared" si="2"/>
        <v>0</v>
      </c>
      <c r="AK68" s="237">
        <f t="shared" si="2"/>
        <v>0</v>
      </c>
      <c r="AL68" s="237">
        <f t="shared" si="2"/>
        <v>0</v>
      </c>
      <c r="AM68" s="237">
        <f t="shared" si="2"/>
        <v>0</v>
      </c>
      <c r="AN68" s="249">
        <f>SUM(AN8:AN67)</f>
        <v>0</v>
      </c>
      <c r="AO68" s="250">
        <f>+COUNTA(AO8:AO67)</f>
        <v>0</v>
      </c>
      <c r="AP68" s="250">
        <f>+COUNTA(AP8:AP67)</f>
        <v>0</v>
      </c>
      <c r="AQ68" s="250">
        <f>COUNTIF(AQ8:AQ67,"〇")</f>
        <v>0</v>
      </c>
      <c r="AR68" s="250">
        <f>COUNTIF(AR8:AR67,"〇")</f>
        <v>0</v>
      </c>
      <c r="AS68" s="251"/>
    </row>
    <row r="69" spans="1:45" s="3" customFormat="1" ht="30" customHeight="1" thickBot="1">
      <c r="A69" s="241"/>
      <c r="B69" s="402" t="s">
        <v>146</v>
      </c>
      <c r="C69" s="402"/>
      <c r="D69" s="402"/>
      <c r="E69" s="402"/>
      <c r="F69" s="402"/>
      <c r="G69" s="402"/>
      <c r="H69" s="403"/>
      <c r="I69" s="242">
        <f>+COUNTIFS($H$8:$H$67,"〇",I8:I67,"〇")</f>
        <v>0</v>
      </c>
      <c r="J69" s="243">
        <f t="shared" ref="J69:AM69" si="3">+COUNTIFS($H$8:$H$67,"〇",J8:J67,"〇")</f>
        <v>0</v>
      </c>
      <c r="K69" s="243">
        <f t="shared" si="3"/>
        <v>0</v>
      </c>
      <c r="L69" s="243">
        <f t="shared" si="3"/>
        <v>0</v>
      </c>
      <c r="M69" s="243">
        <f t="shared" si="3"/>
        <v>0</v>
      </c>
      <c r="N69" s="243">
        <f t="shared" si="3"/>
        <v>0</v>
      </c>
      <c r="O69" s="243">
        <f t="shared" si="3"/>
        <v>0</v>
      </c>
      <c r="P69" s="243">
        <f t="shared" si="3"/>
        <v>0</v>
      </c>
      <c r="Q69" s="243">
        <f t="shared" si="3"/>
        <v>0</v>
      </c>
      <c r="R69" s="243">
        <f t="shared" si="3"/>
        <v>0</v>
      </c>
      <c r="S69" s="243">
        <f t="shared" si="3"/>
        <v>0</v>
      </c>
      <c r="T69" s="243">
        <f t="shared" si="3"/>
        <v>0</v>
      </c>
      <c r="U69" s="243">
        <f t="shared" si="3"/>
        <v>0</v>
      </c>
      <c r="V69" s="243">
        <f t="shared" si="3"/>
        <v>0</v>
      </c>
      <c r="W69" s="243">
        <f t="shared" si="3"/>
        <v>0</v>
      </c>
      <c r="X69" s="243">
        <f t="shared" si="3"/>
        <v>0</v>
      </c>
      <c r="Y69" s="243">
        <f t="shared" si="3"/>
        <v>0</v>
      </c>
      <c r="Z69" s="243">
        <f t="shared" si="3"/>
        <v>0</v>
      </c>
      <c r="AA69" s="243">
        <f t="shared" si="3"/>
        <v>0</v>
      </c>
      <c r="AB69" s="243">
        <f t="shared" si="3"/>
        <v>0</v>
      </c>
      <c r="AC69" s="243">
        <f t="shared" si="3"/>
        <v>0</v>
      </c>
      <c r="AD69" s="243">
        <f t="shared" si="3"/>
        <v>0</v>
      </c>
      <c r="AE69" s="243">
        <f t="shared" si="3"/>
        <v>0</v>
      </c>
      <c r="AF69" s="243">
        <f t="shared" si="3"/>
        <v>0</v>
      </c>
      <c r="AG69" s="243">
        <f t="shared" si="3"/>
        <v>0</v>
      </c>
      <c r="AH69" s="243">
        <f t="shared" si="3"/>
        <v>0</v>
      </c>
      <c r="AI69" s="243">
        <f t="shared" si="3"/>
        <v>0</v>
      </c>
      <c r="AJ69" s="243">
        <f t="shared" si="3"/>
        <v>0</v>
      </c>
      <c r="AK69" s="243">
        <f t="shared" si="3"/>
        <v>0</v>
      </c>
      <c r="AL69" s="243">
        <f t="shared" si="3"/>
        <v>0</v>
      </c>
      <c r="AM69" s="244">
        <f t="shared" si="3"/>
        <v>0</v>
      </c>
      <c r="AN69" s="252"/>
      <c r="AO69" s="252"/>
      <c r="AP69" s="252"/>
      <c r="AQ69" s="252"/>
      <c r="AR69" s="252"/>
      <c r="AS69" s="252"/>
    </row>
    <row r="70" spans="1:45" s="3" customFormat="1" ht="30" customHeight="1" thickBot="1">
      <c r="A70" s="399" t="s">
        <v>145</v>
      </c>
      <c r="B70" s="400"/>
      <c r="C70" s="400"/>
      <c r="D70" s="400"/>
      <c r="E70" s="400"/>
      <c r="F70" s="400"/>
      <c r="G70" s="400"/>
      <c r="H70" s="400"/>
      <c r="I70" s="242">
        <f t="shared" ref="I70:AJ70" si="4">+IF(I69&gt;5,5,IF(I69&gt;2,4,IF(I69&gt;0,3,2)))</f>
        <v>2</v>
      </c>
      <c r="J70" s="243">
        <f t="shared" si="4"/>
        <v>2</v>
      </c>
      <c r="K70" s="243">
        <f t="shared" si="4"/>
        <v>2</v>
      </c>
      <c r="L70" s="243">
        <f t="shared" si="4"/>
        <v>2</v>
      </c>
      <c r="M70" s="243">
        <f t="shared" si="4"/>
        <v>2</v>
      </c>
      <c r="N70" s="243">
        <f t="shared" si="4"/>
        <v>2</v>
      </c>
      <c r="O70" s="243">
        <f t="shared" si="4"/>
        <v>2</v>
      </c>
      <c r="P70" s="243">
        <f t="shared" si="4"/>
        <v>2</v>
      </c>
      <c r="Q70" s="243">
        <f t="shared" si="4"/>
        <v>2</v>
      </c>
      <c r="R70" s="243">
        <f t="shared" si="4"/>
        <v>2</v>
      </c>
      <c r="S70" s="243">
        <f t="shared" si="4"/>
        <v>2</v>
      </c>
      <c r="T70" s="243">
        <f t="shared" si="4"/>
        <v>2</v>
      </c>
      <c r="U70" s="243">
        <f t="shared" si="4"/>
        <v>2</v>
      </c>
      <c r="V70" s="243">
        <f t="shared" si="4"/>
        <v>2</v>
      </c>
      <c r="W70" s="243">
        <f t="shared" si="4"/>
        <v>2</v>
      </c>
      <c r="X70" s="243">
        <f t="shared" si="4"/>
        <v>2</v>
      </c>
      <c r="Y70" s="243">
        <f t="shared" si="4"/>
        <v>2</v>
      </c>
      <c r="Z70" s="243">
        <f t="shared" si="4"/>
        <v>2</v>
      </c>
      <c r="AA70" s="243">
        <f t="shared" si="4"/>
        <v>2</v>
      </c>
      <c r="AB70" s="243">
        <f t="shared" si="4"/>
        <v>2</v>
      </c>
      <c r="AC70" s="243">
        <f t="shared" si="4"/>
        <v>2</v>
      </c>
      <c r="AD70" s="243">
        <f t="shared" si="4"/>
        <v>2</v>
      </c>
      <c r="AE70" s="243">
        <f t="shared" si="4"/>
        <v>2</v>
      </c>
      <c r="AF70" s="243">
        <f t="shared" si="4"/>
        <v>2</v>
      </c>
      <c r="AG70" s="243">
        <f t="shared" si="4"/>
        <v>2</v>
      </c>
      <c r="AH70" s="243">
        <f t="shared" si="4"/>
        <v>2</v>
      </c>
      <c r="AI70" s="243">
        <f t="shared" si="4"/>
        <v>2</v>
      </c>
      <c r="AJ70" s="243">
        <f t="shared" si="4"/>
        <v>2</v>
      </c>
      <c r="AK70" s="243">
        <f t="shared" ref="AK70:AL70" si="5">+IF(AK69&gt;5,5,IF(AK69&gt;2,4,IF(AK69&gt;0,3,2)))</f>
        <v>2</v>
      </c>
      <c r="AL70" s="243">
        <f t="shared" si="5"/>
        <v>2</v>
      </c>
      <c r="AM70" s="244">
        <f>+IF(AM69&gt;5,5,IF(AM69&gt;2,4,IF(AM69&gt;0,3,2)))</f>
        <v>2</v>
      </c>
      <c r="AN70" s="256"/>
      <c r="AO70" s="256"/>
      <c r="AP70" s="256"/>
      <c r="AQ70" s="256"/>
      <c r="AR70" s="256"/>
      <c r="AS70" s="256"/>
    </row>
    <row r="71" spans="1:45" ht="30" customHeight="1">
      <c r="B71" s="33"/>
      <c r="C71" s="394" t="s">
        <v>16</v>
      </c>
      <c r="D71" s="149"/>
      <c r="E71" s="25">
        <v>6</v>
      </c>
      <c r="F71" s="25">
        <v>5</v>
      </c>
      <c r="G71" s="25">
        <v>4</v>
      </c>
      <c r="H71" s="25">
        <v>3</v>
      </c>
      <c r="I71" s="25">
        <v>2</v>
      </c>
      <c r="J71" s="25">
        <v>1</v>
      </c>
      <c r="K71" s="26" t="s">
        <v>17</v>
      </c>
      <c r="L71" s="5" t="s">
        <v>14</v>
      </c>
      <c r="M71" s="36" t="s">
        <v>18</v>
      </c>
      <c r="N71" s="37" t="s">
        <v>20</v>
      </c>
      <c r="O71" s="37" t="s">
        <v>36</v>
      </c>
      <c r="P71" s="38" t="s">
        <v>37</v>
      </c>
      <c r="Q71" s="208" t="s">
        <v>166</v>
      </c>
      <c r="AJ71" s="5"/>
    </row>
    <row r="72" spans="1:45" ht="30" customHeight="1" thickBot="1">
      <c r="B72" s="34"/>
      <c r="C72" s="380"/>
      <c r="D72" s="148"/>
      <c r="E72" s="27">
        <f t="shared" ref="E72:J72" si="6">+COUNTIFS($F$8:$F$67,E71,$AO$8:$AO$67,"",$AQ$8:$AQ$67,"")</f>
        <v>0</v>
      </c>
      <c r="F72" s="27">
        <f t="shared" si="6"/>
        <v>0</v>
      </c>
      <c r="G72" s="27">
        <f t="shared" si="6"/>
        <v>0</v>
      </c>
      <c r="H72" s="27">
        <f t="shared" si="6"/>
        <v>0</v>
      </c>
      <c r="I72" s="27">
        <f t="shared" si="6"/>
        <v>0</v>
      </c>
      <c r="J72" s="27">
        <f t="shared" si="6"/>
        <v>0</v>
      </c>
      <c r="K72" s="28">
        <f>SUM(E72:J72)</f>
        <v>0</v>
      </c>
      <c r="L72" s="5" t="s">
        <v>15</v>
      </c>
      <c r="M72" s="39">
        <f>+COUNTIFS(H8:H67,"〇",AQ8:AQ67,"")</f>
        <v>0</v>
      </c>
      <c r="N72" s="40">
        <f>+AQ68</f>
        <v>0</v>
      </c>
      <c r="O72" s="40">
        <f>+AO68</f>
        <v>0</v>
      </c>
      <c r="P72" s="41">
        <f>+AP68</f>
        <v>0</v>
      </c>
      <c r="Q72" s="41">
        <f>+AR68</f>
        <v>0</v>
      </c>
      <c r="AJ72" s="5"/>
    </row>
    <row r="73" spans="1:45" ht="30" customHeight="1">
      <c r="C73" s="394" t="s">
        <v>40</v>
      </c>
      <c r="D73" s="149"/>
      <c r="E73" s="25">
        <v>6</v>
      </c>
      <c r="F73" s="25">
        <v>5</v>
      </c>
      <c r="G73" s="25">
        <v>4</v>
      </c>
      <c r="H73" s="25">
        <v>3</v>
      </c>
      <c r="I73" s="25">
        <v>2</v>
      </c>
      <c r="J73" s="25">
        <v>1</v>
      </c>
      <c r="K73" s="26" t="s">
        <v>17</v>
      </c>
      <c r="L73" s="5" t="s">
        <v>39</v>
      </c>
      <c r="M73" s="395" t="s">
        <v>38</v>
      </c>
      <c r="N73" s="396"/>
      <c r="AJ73" s="5"/>
    </row>
    <row r="74" spans="1:45" ht="30" customHeight="1" thickBot="1">
      <c r="C74" s="380"/>
      <c r="D74" s="148"/>
      <c r="E74" s="27">
        <f t="shared" ref="E74:J74" si="7">+COUNTIFS($D$8:$D$67,E73,$AO$8:$AO$67,"")</f>
        <v>0</v>
      </c>
      <c r="F74" s="27">
        <f t="shared" si="7"/>
        <v>0</v>
      </c>
      <c r="G74" s="27">
        <f t="shared" si="7"/>
        <v>0</v>
      </c>
      <c r="H74" s="27">
        <f t="shared" si="7"/>
        <v>0</v>
      </c>
      <c r="I74" s="27">
        <f t="shared" si="7"/>
        <v>0</v>
      </c>
      <c r="J74" s="27">
        <f t="shared" si="7"/>
        <v>0</v>
      </c>
      <c r="K74" s="28">
        <f>SUM(E74:J74)</f>
        <v>0</v>
      </c>
      <c r="L74" s="5" t="s">
        <v>41</v>
      </c>
      <c r="M74" s="397">
        <f>+AN68</f>
        <v>0</v>
      </c>
      <c r="N74" s="398"/>
      <c r="AJ74" s="5"/>
    </row>
  </sheetData>
  <sheetProtection algorithmName="SHA-512" hashValue="HJb7Gawy6oS792kRdtAZCl1X6QS4rjzzcfJ3Ats6APuQFqE7bmt7/96ndGUNr7OWjk6ez11HKOORfV2r1tdQBg==" saltValue="57bjLKkR/MuydXmA/za5Sg==" spinCount="100000" sheet="1" scenarios="1"/>
  <mergeCells count="30">
    <mergeCell ref="J4:O4"/>
    <mergeCell ref="P3:Q3"/>
    <mergeCell ref="P4:Q4"/>
    <mergeCell ref="Z1:AB1"/>
    <mergeCell ref="AG1:AO1"/>
    <mergeCell ref="J1:L1"/>
    <mergeCell ref="P1:S1"/>
    <mergeCell ref="T1:V1"/>
    <mergeCell ref="W1:Y1"/>
    <mergeCell ref="J3:O3"/>
    <mergeCell ref="C73:C74"/>
    <mergeCell ref="M73:N73"/>
    <mergeCell ref="M74:N74"/>
    <mergeCell ref="B69:H69"/>
    <mergeCell ref="A70:H70"/>
    <mergeCell ref="AR6:AR7"/>
    <mergeCell ref="AQ6:AQ7"/>
    <mergeCell ref="AS6:AS7"/>
    <mergeCell ref="A68:H68"/>
    <mergeCell ref="C71:C72"/>
    <mergeCell ref="G6:G7"/>
    <mergeCell ref="D6:D7"/>
    <mergeCell ref="A6:A7"/>
    <mergeCell ref="B6:B7"/>
    <mergeCell ref="C6:C7"/>
    <mergeCell ref="E6:E7"/>
    <mergeCell ref="F6:F7"/>
    <mergeCell ref="H6:H7"/>
    <mergeCell ref="AN6:AN7"/>
    <mergeCell ref="AO6:AP6"/>
  </mergeCells>
  <phoneticPr fontId="3"/>
  <conditionalFormatting sqref="AM27:AM29 AM46:AM67 G49:AK67 G30:AM45 I6:AM26 AQ30:AQ45 AQ8:AQ26">
    <cfRule type="expression" dxfId="206" priority="20">
      <formula>G$6="日"</formula>
    </cfRule>
  </conditionalFormatting>
  <conditionalFormatting sqref="AN5:AQ5 AN30:AP45 AN49:AP66 AN6:AO6 AN7:AP26">
    <cfRule type="expression" dxfId="205" priority="19">
      <formula>AN$5="日"</formula>
    </cfRule>
  </conditionalFormatting>
  <conditionalFormatting sqref="I27:AK29">
    <cfRule type="expression" dxfId="204" priority="18">
      <formula>I$6="日"</formula>
    </cfRule>
  </conditionalFormatting>
  <conditionalFormatting sqref="AN27:AP29">
    <cfRule type="expression" dxfId="203" priority="17">
      <formula>AN$5="日"</formula>
    </cfRule>
  </conditionalFormatting>
  <conditionalFormatting sqref="G46:H48">
    <cfRule type="expression" dxfId="202" priority="12">
      <formula>G$6="日"</formula>
    </cfRule>
  </conditionalFormatting>
  <conditionalFormatting sqref="AN46:AP48">
    <cfRule type="expression" dxfId="201" priority="15">
      <formula>AN$5="日"</formula>
    </cfRule>
  </conditionalFormatting>
  <conditionalFormatting sqref="I46:AK48">
    <cfRule type="expression" dxfId="200" priority="16">
      <formula>I$6="日"</formula>
    </cfRule>
  </conditionalFormatting>
  <conditionalFormatting sqref="G8:H26">
    <cfRule type="expression" dxfId="199" priority="14">
      <formula>G$6="日"</formula>
    </cfRule>
  </conditionalFormatting>
  <conditionalFormatting sqref="G27:H29">
    <cfRule type="expression" dxfId="198" priority="13">
      <formula>G$6="日"</formula>
    </cfRule>
  </conditionalFormatting>
  <conditionalFormatting sqref="AL49:AL67">
    <cfRule type="expression" dxfId="197" priority="11">
      <formula>AL$6="日"</formula>
    </cfRule>
  </conditionalFormatting>
  <conditionalFormatting sqref="AL27:AL29">
    <cfRule type="expression" dxfId="196" priority="10">
      <formula>AL$6="日"</formula>
    </cfRule>
  </conditionalFormatting>
  <conditionalFormatting sqref="AL46:AL48">
    <cfRule type="expression" dxfId="195" priority="9">
      <formula>AL$6="日"</formula>
    </cfRule>
  </conditionalFormatting>
  <conditionalFormatting sqref="AQ46:AQ48">
    <cfRule type="expression" dxfId="194" priority="6">
      <formula>AQ$6="日"</formula>
    </cfRule>
  </conditionalFormatting>
  <conditionalFormatting sqref="AQ49:AQ67">
    <cfRule type="expression" dxfId="193" priority="8">
      <formula>AQ$6="日"</formula>
    </cfRule>
  </conditionalFormatting>
  <conditionalFormatting sqref="AQ27:AQ29">
    <cfRule type="expression" dxfId="192" priority="7">
      <formula>AQ$6="日"</formula>
    </cfRule>
  </conditionalFormatting>
  <conditionalFormatting sqref="AR30:AR45 AR8:AR26">
    <cfRule type="expression" dxfId="191" priority="5">
      <formula>AR$6="日"</formula>
    </cfRule>
  </conditionalFormatting>
  <conditionalFormatting sqref="AR5">
    <cfRule type="expression" dxfId="190" priority="4">
      <formula>AR$5="日"</formula>
    </cfRule>
  </conditionalFormatting>
  <conditionalFormatting sqref="AR46:AR48">
    <cfRule type="expression" dxfId="189" priority="1">
      <formula>AR$6="日"</formula>
    </cfRule>
  </conditionalFormatting>
  <conditionalFormatting sqref="AR49:AR67">
    <cfRule type="expression" dxfId="188" priority="3">
      <formula>AR$6="日"</formula>
    </cfRule>
  </conditionalFormatting>
  <conditionalFormatting sqref="AR27:AR29">
    <cfRule type="expression" dxfId="187" priority="2">
      <formula>AR$6="日"</formula>
    </cfRule>
  </conditionalFormatting>
  <dataValidations count="3">
    <dataValidation type="list" allowBlank="1" showInputMessage="1" showErrorMessage="1" sqref="F8:F67 D8:D67">
      <formula1>"6,5,4,3,2,1"</formula1>
    </dataValidation>
    <dataValidation type="list" allowBlank="1" showInputMessage="1" showErrorMessage="1" sqref="G8:AM67 AQ8:AR67">
      <formula1>"〇"</formula1>
    </dataValidation>
    <dataValidation type="list" allowBlank="1" showInputMessage="1" showErrorMessage="1" sqref="R4:AL4">
      <formula1>"災害,コロナ,その他"</formula1>
    </dataValidation>
  </dataValidations>
  <printOptions horizontalCentered="1"/>
  <pageMargins left="0.19685039370078741" right="0.19685039370078741" top="0.59055118110236227" bottom="0.19685039370078741" header="0.51181102362204722" footer="0.51181102362204722"/>
  <pageSetup paperSize="9" scale="49" orientation="landscape" r:id="rId1"/>
  <headerFooter alignWithMargins="0">
    <oddFooter>&amp;P ページ</oddFooter>
  </headerFooter>
  <rowBreaks count="2" manualBreakCount="2">
    <brk id="27" max="16383" man="1"/>
    <brk id="47"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T74"/>
  <sheetViews>
    <sheetView view="pageBreakPreview" zoomScale="70" zoomScaleNormal="100" zoomScaleSheetLayoutView="70" workbookViewId="0">
      <pane xSplit="1" ySplit="7" topLeftCell="B8" activePane="bottomRight" state="frozen"/>
      <selection activeCell="O4" sqref="O4:Q4"/>
      <selection pane="topRight" activeCell="O4" sqref="O4:Q4"/>
      <selection pane="bottomLeft" activeCell="O4" sqref="O4:Q4"/>
      <selection pane="bottomRight" activeCell="AN6" sqref="AN6:AO6"/>
    </sheetView>
  </sheetViews>
  <sheetFormatPr defaultColWidth="8.625" defaultRowHeight="30" customHeight="1"/>
  <cols>
    <col min="1" max="1" width="5.25" style="9" customWidth="1"/>
    <col min="2" max="2" width="22.625" style="9" customWidth="1"/>
    <col min="3" max="3" width="14.625" style="9" customWidth="1"/>
    <col min="4" max="8" width="6" style="9" customWidth="1"/>
    <col min="9" max="35" width="6" style="5" customWidth="1"/>
    <col min="36" max="36" width="6" style="14" customWidth="1"/>
    <col min="37" max="38" width="6" style="5" customWidth="1"/>
    <col min="39" max="43" width="6" style="1" customWidth="1"/>
    <col min="44" max="44" width="6.375" style="1" customWidth="1"/>
    <col min="45" max="45" width="6" style="5" customWidth="1"/>
    <col min="46" max="46" width="13.75" style="5" bestFit="1" customWidth="1"/>
    <col min="47" max="16384" width="8.625" style="5"/>
  </cols>
  <sheetData>
    <row r="1" spans="1:46" s="3" customFormat="1" ht="42.75" customHeight="1">
      <c r="A1" s="20"/>
      <c r="B1" s="15" t="s">
        <v>161</v>
      </c>
      <c r="C1" s="29"/>
      <c r="D1" s="29"/>
      <c r="E1" s="15"/>
      <c r="F1" s="15"/>
      <c r="G1" s="15"/>
      <c r="H1" s="15"/>
      <c r="I1" s="16"/>
      <c r="J1" s="413">
        <v>2023</v>
      </c>
      <c r="K1" s="413"/>
      <c r="L1" s="413"/>
      <c r="M1" s="15" t="s">
        <v>19</v>
      </c>
      <c r="N1" s="35">
        <v>6</v>
      </c>
      <c r="O1" s="21" t="s">
        <v>10</v>
      </c>
      <c r="P1" s="408" t="s">
        <v>3</v>
      </c>
      <c r="Q1" s="409"/>
      <c r="R1" s="409"/>
      <c r="S1" s="410"/>
      <c r="T1" s="414">
        <f>+K74</f>
        <v>0</v>
      </c>
      <c r="U1" s="414"/>
      <c r="V1" s="414"/>
      <c r="W1" s="408" t="s">
        <v>21</v>
      </c>
      <c r="X1" s="409"/>
      <c r="Y1" s="410"/>
      <c r="Z1" s="408">
        <f>+COUNTA(I68:AL68)-COUNTIF(I68:AL68,0)+AM4</f>
        <v>0</v>
      </c>
      <c r="AA1" s="409"/>
      <c r="AB1" s="410"/>
      <c r="AC1" s="20" t="s">
        <v>22</v>
      </c>
      <c r="AD1" s="15"/>
      <c r="AE1" s="15"/>
      <c r="AF1" s="21"/>
      <c r="AG1" s="411">
        <f>+報告書様式!O4</f>
        <v>0</v>
      </c>
      <c r="AH1" s="412"/>
      <c r="AI1" s="412"/>
      <c r="AJ1" s="412"/>
      <c r="AK1" s="412"/>
      <c r="AL1" s="412"/>
      <c r="AM1" s="412"/>
      <c r="AN1" s="412"/>
      <c r="AO1" s="412"/>
      <c r="AP1" s="150"/>
      <c r="AQ1" s="150"/>
      <c r="AR1" s="151"/>
      <c r="AT1" s="22"/>
    </row>
    <row r="2" spans="1:46" s="3" customFormat="1" ht="15.75" customHeight="1" thickBot="1">
      <c r="A2" s="16"/>
      <c r="B2" s="16"/>
      <c r="C2" s="152"/>
      <c r="D2" s="152"/>
      <c r="E2" s="16"/>
      <c r="F2" s="16"/>
      <c r="G2" s="16"/>
      <c r="H2" s="16"/>
      <c r="I2" s="16"/>
      <c r="J2" s="156"/>
      <c r="K2" s="156"/>
      <c r="L2" s="156"/>
      <c r="M2" s="157"/>
      <c r="N2" s="156"/>
      <c r="O2" s="157"/>
      <c r="P2" s="158"/>
      <c r="Q2" s="158"/>
      <c r="R2" s="158"/>
      <c r="S2" s="158"/>
      <c r="T2" s="159"/>
      <c r="U2" s="159"/>
      <c r="V2" s="159"/>
      <c r="W2" s="158"/>
      <c r="X2" s="158"/>
      <c r="Y2" s="158"/>
      <c r="Z2" s="160"/>
      <c r="AA2" s="160"/>
      <c r="AB2" s="160"/>
      <c r="AC2" s="157"/>
      <c r="AD2" s="157"/>
      <c r="AE2" s="157"/>
      <c r="AF2" s="157"/>
      <c r="AG2" s="161"/>
      <c r="AH2" s="161"/>
      <c r="AI2" s="161"/>
      <c r="AJ2" s="161"/>
      <c r="AK2" s="161"/>
      <c r="AL2" s="161"/>
      <c r="AM2" s="161"/>
      <c r="AN2" s="154"/>
      <c r="AO2" s="154"/>
      <c r="AP2" s="154"/>
      <c r="AQ2" s="154"/>
      <c r="AR2" s="154"/>
      <c r="AT2" s="22"/>
    </row>
    <row r="3" spans="1:46" s="3" customFormat="1" ht="34.5" customHeight="1">
      <c r="A3" s="16"/>
      <c r="B3" s="16"/>
      <c r="C3" s="152"/>
      <c r="D3" s="152"/>
      <c r="E3" s="16"/>
      <c r="F3" s="16"/>
      <c r="G3" s="16"/>
      <c r="H3" s="16"/>
      <c r="I3" s="16"/>
      <c r="J3" s="415" t="s">
        <v>148</v>
      </c>
      <c r="K3" s="416"/>
      <c r="L3" s="416"/>
      <c r="M3" s="416"/>
      <c r="N3" s="416"/>
      <c r="O3" s="416"/>
      <c r="P3" s="406" t="s">
        <v>149</v>
      </c>
      <c r="Q3" s="406"/>
      <c r="R3" s="181"/>
      <c r="S3" s="181"/>
      <c r="T3" s="182"/>
      <c r="U3" s="182"/>
      <c r="V3" s="182"/>
      <c r="W3" s="181"/>
      <c r="X3" s="181"/>
      <c r="Y3" s="181"/>
      <c r="Z3" s="183"/>
      <c r="AA3" s="183"/>
      <c r="AB3" s="183"/>
      <c r="AC3" s="184"/>
      <c r="AD3" s="184"/>
      <c r="AE3" s="184"/>
      <c r="AF3" s="184"/>
      <c r="AG3" s="185"/>
      <c r="AH3" s="185"/>
      <c r="AI3" s="185"/>
      <c r="AJ3" s="185"/>
      <c r="AK3" s="185"/>
      <c r="AL3" s="185"/>
      <c r="AM3" s="162" t="s">
        <v>151</v>
      </c>
      <c r="AN3" s="154"/>
      <c r="AO3" s="154"/>
      <c r="AP3" s="154"/>
      <c r="AQ3" s="154"/>
      <c r="AR3" s="154"/>
      <c r="AT3" s="22"/>
    </row>
    <row r="4" spans="1:46" s="3" customFormat="1" ht="34.5" customHeight="1" thickBot="1">
      <c r="A4" s="16"/>
      <c r="B4" s="16"/>
      <c r="C4" s="152"/>
      <c r="D4" s="152"/>
      <c r="E4" s="16"/>
      <c r="F4" s="16"/>
      <c r="G4" s="16"/>
      <c r="H4" s="16"/>
      <c r="I4" s="16"/>
      <c r="J4" s="404" t="s">
        <v>152</v>
      </c>
      <c r="K4" s="405"/>
      <c r="L4" s="405"/>
      <c r="M4" s="405"/>
      <c r="N4" s="405"/>
      <c r="O4" s="405"/>
      <c r="P4" s="407" t="s">
        <v>150</v>
      </c>
      <c r="Q4" s="407"/>
      <c r="R4" s="186"/>
      <c r="S4" s="186"/>
      <c r="T4" s="187"/>
      <c r="U4" s="187"/>
      <c r="V4" s="187"/>
      <c r="W4" s="186"/>
      <c r="X4" s="186"/>
      <c r="Y4" s="186"/>
      <c r="Z4" s="188"/>
      <c r="AA4" s="188"/>
      <c r="AB4" s="188"/>
      <c r="AC4" s="188"/>
      <c r="AD4" s="188"/>
      <c r="AE4" s="188"/>
      <c r="AF4" s="188"/>
      <c r="AG4" s="188"/>
      <c r="AH4" s="188"/>
      <c r="AI4" s="188"/>
      <c r="AJ4" s="188"/>
      <c r="AK4" s="188"/>
      <c r="AL4" s="188"/>
      <c r="AM4" s="163">
        <f>+COUNTA(R3:AL3)</f>
        <v>0</v>
      </c>
      <c r="AN4" s="154"/>
      <c r="AO4" s="154"/>
      <c r="AP4" s="154"/>
      <c r="AQ4" s="154"/>
      <c r="AR4" s="154"/>
      <c r="AT4" s="22"/>
    </row>
    <row r="5" spans="1:46" s="3" customFormat="1" ht="12.75" customHeight="1" thickBot="1">
      <c r="A5" s="16"/>
      <c r="B5" s="16"/>
      <c r="C5" s="16"/>
      <c r="D5" s="16"/>
      <c r="E5" s="16"/>
      <c r="F5" s="16"/>
      <c r="G5" s="16"/>
      <c r="H5" s="16"/>
      <c r="I5" s="6"/>
      <c r="J5" s="6"/>
      <c r="K5" s="4"/>
      <c r="L5" s="4"/>
      <c r="M5" s="4"/>
      <c r="N5" s="4"/>
      <c r="O5" s="7"/>
      <c r="P5" s="7"/>
      <c r="Q5" s="7"/>
      <c r="R5" s="4"/>
      <c r="S5" s="4"/>
      <c r="T5" s="4"/>
      <c r="U5" s="4"/>
      <c r="V5" s="4"/>
      <c r="W5" s="4"/>
      <c r="X5" s="4"/>
      <c r="Y5" s="4"/>
      <c r="Z5" s="4"/>
      <c r="AA5" s="4"/>
      <c r="AB5" s="4"/>
      <c r="AC5" s="4"/>
      <c r="AD5" s="4"/>
      <c r="AE5" s="4"/>
      <c r="AF5" s="4"/>
      <c r="AG5" s="4"/>
      <c r="AH5" s="8"/>
      <c r="AI5" s="4"/>
      <c r="AJ5" s="13"/>
      <c r="AK5" s="4"/>
      <c r="AL5" s="4"/>
      <c r="AM5" s="12"/>
      <c r="AN5" s="17"/>
      <c r="AO5" s="17"/>
      <c r="AP5" s="17"/>
      <c r="AQ5" s="17"/>
      <c r="AR5" s="2"/>
    </row>
    <row r="6" spans="1:46" s="3" customFormat="1" ht="24.75" customHeight="1">
      <c r="A6" s="384" t="s">
        <v>1</v>
      </c>
      <c r="B6" s="383" t="s">
        <v>0</v>
      </c>
      <c r="C6" s="383" t="s">
        <v>5</v>
      </c>
      <c r="D6" s="383" t="s">
        <v>6</v>
      </c>
      <c r="E6" s="383" t="s">
        <v>7</v>
      </c>
      <c r="F6" s="386" t="s">
        <v>8</v>
      </c>
      <c r="G6" s="381" t="s">
        <v>147</v>
      </c>
      <c r="H6" s="388" t="s">
        <v>9</v>
      </c>
      <c r="I6" s="23" t="str">
        <f>+TEXT(DATE($J$1,$N$1,I7),"aaa")</f>
        <v>木</v>
      </c>
      <c r="J6" s="146" t="str">
        <f t="shared" ref="J6:AL6" si="0">+TEXT(DATE($J$1,$N$1,J7),"aaa")</f>
        <v>金</v>
      </c>
      <c r="K6" s="146" t="str">
        <f t="shared" si="0"/>
        <v>土</v>
      </c>
      <c r="L6" s="146" t="str">
        <f t="shared" si="0"/>
        <v>日</v>
      </c>
      <c r="M6" s="146" t="str">
        <f t="shared" si="0"/>
        <v>月</v>
      </c>
      <c r="N6" s="146" t="str">
        <f t="shared" si="0"/>
        <v>火</v>
      </c>
      <c r="O6" s="146" t="str">
        <f t="shared" si="0"/>
        <v>水</v>
      </c>
      <c r="P6" s="146" t="str">
        <f t="shared" si="0"/>
        <v>木</v>
      </c>
      <c r="Q6" s="146" t="str">
        <f t="shared" si="0"/>
        <v>金</v>
      </c>
      <c r="R6" s="146" t="str">
        <f t="shared" si="0"/>
        <v>土</v>
      </c>
      <c r="S6" s="146" t="str">
        <f t="shared" si="0"/>
        <v>日</v>
      </c>
      <c r="T6" s="146" t="str">
        <f t="shared" si="0"/>
        <v>月</v>
      </c>
      <c r="U6" s="146" t="str">
        <f t="shared" si="0"/>
        <v>火</v>
      </c>
      <c r="V6" s="146" t="str">
        <f t="shared" si="0"/>
        <v>水</v>
      </c>
      <c r="W6" s="146" t="str">
        <f t="shared" si="0"/>
        <v>木</v>
      </c>
      <c r="X6" s="146" t="str">
        <f t="shared" si="0"/>
        <v>金</v>
      </c>
      <c r="Y6" s="146" t="str">
        <f t="shared" si="0"/>
        <v>土</v>
      </c>
      <c r="Z6" s="146" t="str">
        <f t="shared" si="0"/>
        <v>日</v>
      </c>
      <c r="AA6" s="146" t="str">
        <f t="shared" si="0"/>
        <v>月</v>
      </c>
      <c r="AB6" s="146" t="str">
        <f t="shared" si="0"/>
        <v>火</v>
      </c>
      <c r="AC6" s="146" t="str">
        <f t="shared" si="0"/>
        <v>水</v>
      </c>
      <c r="AD6" s="146" t="str">
        <f t="shared" si="0"/>
        <v>木</v>
      </c>
      <c r="AE6" s="146" t="str">
        <f t="shared" si="0"/>
        <v>金</v>
      </c>
      <c r="AF6" s="146" t="str">
        <f t="shared" si="0"/>
        <v>土</v>
      </c>
      <c r="AG6" s="146" t="str">
        <f t="shared" si="0"/>
        <v>日</v>
      </c>
      <c r="AH6" s="146" t="str">
        <f t="shared" si="0"/>
        <v>月</v>
      </c>
      <c r="AI6" s="146" t="str">
        <f t="shared" si="0"/>
        <v>火</v>
      </c>
      <c r="AJ6" s="146" t="str">
        <f t="shared" si="0"/>
        <v>水</v>
      </c>
      <c r="AK6" s="146" t="str">
        <f t="shared" si="0"/>
        <v>木</v>
      </c>
      <c r="AL6" s="146" t="str">
        <f t="shared" si="0"/>
        <v>金</v>
      </c>
      <c r="AM6" s="390" t="s">
        <v>2</v>
      </c>
      <c r="AN6" s="392" t="s">
        <v>11</v>
      </c>
      <c r="AO6" s="393"/>
      <c r="AP6" s="372" t="s">
        <v>164</v>
      </c>
      <c r="AQ6" s="372" t="s">
        <v>163</v>
      </c>
      <c r="AR6" s="374" t="s">
        <v>4</v>
      </c>
      <c r="AS6" s="152"/>
    </row>
    <row r="7" spans="1:46" s="3" customFormat="1" ht="24.75" customHeight="1">
      <c r="A7" s="385"/>
      <c r="B7" s="371"/>
      <c r="C7" s="371"/>
      <c r="D7" s="371"/>
      <c r="E7" s="371"/>
      <c r="F7" s="387"/>
      <c r="G7" s="382"/>
      <c r="H7" s="389"/>
      <c r="I7" s="23">
        <v>1</v>
      </c>
      <c r="J7" s="146">
        <v>2</v>
      </c>
      <c r="K7" s="146">
        <v>3</v>
      </c>
      <c r="L7" s="146">
        <v>4</v>
      </c>
      <c r="M7" s="146">
        <v>5</v>
      </c>
      <c r="N7" s="146">
        <v>6</v>
      </c>
      <c r="O7" s="146">
        <v>7</v>
      </c>
      <c r="P7" s="146">
        <v>8</v>
      </c>
      <c r="Q7" s="146">
        <v>9</v>
      </c>
      <c r="R7" s="146">
        <v>10</v>
      </c>
      <c r="S7" s="146">
        <v>11</v>
      </c>
      <c r="T7" s="146">
        <v>12</v>
      </c>
      <c r="U7" s="146">
        <v>13</v>
      </c>
      <c r="V7" s="146">
        <v>14</v>
      </c>
      <c r="W7" s="146">
        <v>15</v>
      </c>
      <c r="X7" s="146">
        <v>16</v>
      </c>
      <c r="Y7" s="146">
        <v>17</v>
      </c>
      <c r="Z7" s="146">
        <v>18</v>
      </c>
      <c r="AA7" s="146">
        <v>19</v>
      </c>
      <c r="AB7" s="146">
        <v>20</v>
      </c>
      <c r="AC7" s="146">
        <v>21</v>
      </c>
      <c r="AD7" s="146">
        <v>22</v>
      </c>
      <c r="AE7" s="146">
        <v>23</v>
      </c>
      <c r="AF7" s="146">
        <v>24</v>
      </c>
      <c r="AG7" s="146">
        <v>25</v>
      </c>
      <c r="AH7" s="146">
        <v>26</v>
      </c>
      <c r="AI7" s="146">
        <v>27</v>
      </c>
      <c r="AJ7" s="146">
        <v>28</v>
      </c>
      <c r="AK7" s="146">
        <v>29</v>
      </c>
      <c r="AL7" s="10">
        <v>30</v>
      </c>
      <c r="AM7" s="391"/>
      <c r="AN7" s="18" t="s">
        <v>12</v>
      </c>
      <c r="AO7" s="18" t="s">
        <v>13</v>
      </c>
      <c r="AP7" s="373"/>
      <c r="AQ7" s="373"/>
      <c r="AR7" s="375"/>
      <c r="AS7" s="153"/>
    </row>
    <row r="8" spans="1:46" s="3" customFormat="1" ht="33.75" customHeight="1">
      <c r="A8" s="172">
        <v>1</v>
      </c>
      <c r="B8" s="173"/>
      <c r="C8" s="174"/>
      <c r="D8" s="174"/>
      <c r="E8" s="174"/>
      <c r="F8" s="174"/>
      <c r="G8" s="212"/>
      <c r="H8" s="213"/>
      <c r="I8" s="217"/>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8"/>
      <c r="AL8" s="219"/>
      <c r="AM8" s="175">
        <f t="shared" ref="AM8:AM39" si="1">COUNTIF(I8:AL8,"〇")</f>
        <v>0</v>
      </c>
      <c r="AN8" s="176"/>
      <c r="AO8" s="189"/>
      <c r="AP8" s="220"/>
      <c r="AQ8" s="220"/>
      <c r="AR8" s="174"/>
    </row>
    <row r="9" spans="1:46" s="3" customFormat="1" ht="33.75" customHeight="1">
      <c r="A9" s="24">
        <v>2</v>
      </c>
      <c r="B9" s="164"/>
      <c r="C9" s="164"/>
      <c r="D9" s="164"/>
      <c r="E9" s="164"/>
      <c r="F9" s="164"/>
      <c r="G9" s="169"/>
      <c r="H9" s="214"/>
      <c r="I9" s="221"/>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222"/>
      <c r="AL9" s="223"/>
      <c r="AM9" s="165">
        <f t="shared" si="1"/>
        <v>0</v>
      </c>
      <c r="AN9" s="166"/>
      <c r="AO9" s="190"/>
      <c r="AP9" s="224"/>
      <c r="AQ9" s="224"/>
      <c r="AR9" s="164"/>
    </row>
    <row r="10" spans="1:46" s="3" customFormat="1" ht="33.75" customHeight="1">
      <c r="A10" s="24">
        <v>3</v>
      </c>
      <c r="B10" s="164"/>
      <c r="C10" s="164"/>
      <c r="D10" s="164"/>
      <c r="E10" s="164"/>
      <c r="F10" s="164"/>
      <c r="G10" s="169"/>
      <c r="H10" s="214"/>
      <c r="I10" s="221"/>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222"/>
      <c r="AL10" s="223"/>
      <c r="AM10" s="165">
        <f t="shared" si="1"/>
        <v>0</v>
      </c>
      <c r="AN10" s="166"/>
      <c r="AO10" s="190"/>
      <c r="AP10" s="224"/>
      <c r="AQ10" s="224"/>
      <c r="AR10" s="164"/>
    </row>
    <row r="11" spans="1:46" ht="33.75" customHeight="1">
      <c r="A11" s="24">
        <v>4</v>
      </c>
      <c r="B11" s="164"/>
      <c r="C11" s="164"/>
      <c r="D11" s="164"/>
      <c r="E11" s="164"/>
      <c r="F11" s="164"/>
      <c r="G11" s="169"/>
      <c r="H11" s="214"/>
      <c r="I11" s="221"/>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222"/>
      <c r="AL11" s="223"/>
      <c r="AM11" s="165">
        <f t="shared" si="1"/>
        <v>0</v>
      </c>
      <c r="AN11" s="166"/>
      <c r="AO11" s="190"/>
      <c r="AP11" s="224"/>
      <c r="AQ11" s="224"/>
      <c r="AR11" s="164"/>
      <c r="AS11" s="180"/>
    </row>
    <row r="12" spans="1:46" ht="33.75" customHeight="1">
      <c r="A12" s="24">
        <v>5</v>
      </c>
      <c r="B12" s="164"/>
      <c r="C12" s="164"/>
      <c r="D12" s="164"/>
      <c r="E12" s="164"/>
      <c r="F12" s="164"/>
      <c r="G12" s="169"/>
      <c r="H12" s="214"/>
      <c r="I12" s="221"/>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222"/>
      <c r="AL12" s="223"/>
      <c r="AM12" s="165">
        <f t="shared" si="1"/>
        <v>0</v>
      </c>
      <c r="AN12" s="166"/>
      <c r="AO12" s="190"/>
      <c r="AP12" s="224"/>
      <c r="AQ12" s="224"/>
      <c r="AR12" s="164"/>
      <c r="AS12" s="180"/>
    </row>
    <row r="13" spans="1:46" ht="33.75" customHeight="1">
      <c r="A13" s="24">
        <v>6</v>
      </c>
      <c r="B13" s="164"/>
      <c r="C13" s="164"/>
      <c r="D13" s="164"/>
      <c r="E13" s="164"/>
      <c r="F13" s="164"/>
      <c r="G13" s="169"/>
      <c r="H13" s="214"/>
      <c r="I13" s="221"/>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222"/>
      <c r="AL13" s="223"/>
      <c r="AM13" s="165">
        <f t="shared" si="1"/>
        <v>0</v>
      </c>
      <c r="AN13" s="166"/>
      <c r="AO13" s="190"/>
      <c r="AP13" s="224"/>
      <c r="AQ13" s="224"/>
      <c r="AR13" s="164"/>
      <c r="AS13" s="180"/>
    </row>
    <row r="14" spans="1:46" ht="33.75" customHeight="1">
      <c r="A14" s="24">
        <v>7</v>
      </c>
      <c r="B14" s="164"/>
      <c r="C14" s="164"/>
      <c r="D14" s="164"/>
      <c r="E14" s="164"/>
      <c r="F14" s="164"/>
      <c r="G14" s="169"/>
      <c r="H14" s="214"/>
      <c r="I14" s="221"/>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222"/>
      <c r="AL14" s="223"/>
      <c r="AM14" s="165">
        <f t="shared" si="1"/>
        <v>0</v>
      </c>
      <c r="AN14" s="166"/>
      <c r="AO14" s="190"/>
      <c r="AP14" s="224"/>
      <c r="AQ14" s="224"/>
      <c r="AR14" s="164"/>
      <c r="AS14" s="180"/>
    </row>
    <row r="15" spans="1:46" ht="33.75" customHeight="1">
      <c r="A15" s="24">
        <v>8</v>
      </c>
      <c r="B15" s="164"/>
      <c r="C15" s="164"/>
      <c r="D15" s="164"/>
      <c r="E15" s="164"/>
      <c r="F15" s="164"/>
      <c r="G15" s="169"/>
      <c r="H15" s="214"/>
      <c r="I15" s="221"/>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222"/>
      <c r="AL15" s="223"/>
      <c r="AM15" s="165">
        <f t="shared" si="1"/>
        <v>0</v>
      </c>
      <c r="AN15" s="166"/>
      <c r="AO15" s="190"/>
      <c r="AP15" s="224"/>
      <c r="AQ15" s="224"/>
      <c r="AR15" s="164"/>
      <c r="AS15" s="180"/>
    </row>
    <row r="16" spans="1:46" ht="33.75" customHeight="1">
      <c r="A16" s="24">
        <v>9</v>
      </c>
      <c r="B16" s="164"/>
      <c r="C16" s="164"/>
      <c r="D16" s="164"/>
      <c r="E16" s="164"/>
      <c r="F16" s="164"/>
      <c r="G16" s="169"/>
      <c r="H16" s="214"/>
      <c r="I16" s="221"/>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222"/>
      <c r="AL16" s="223"/>
      <c r="AM16" s="165">
        <f t="shared" si="1"/>
        <v>0</v>
      </c>
      <c r="AN16" s="166"/>
      <c r="AO16" s="190"/>
      <c r="AP16" s="224"/>
      <c r="AQ16" s="224"/>
      <c r="AR16" s="164"/>
      <c r="AS16" s="180"/>
    </row>
    <row r="17" spans="1:45" ht="33.75" customHeight="1">
      <c r="A17" s="24">
        <v>10</v>
      </c>
      <c r="B17" s="164"/>
      <c r="C17" s="164"/>
      <c r="D17" s="164"/>
      <c r="E17" s="164"/>
      <c r="F17" s="164"/>
      <c r="G17" s="169"/>
      <c r="H17" s="214"/>
      <c r="I17" s="221"/>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222"/>
      <c r="AL17" s="223"/>
      <c r="AM17" s="165">
        <f t="shared" si="1"/>
        <v>0</v>
      </c>
      <c r="AN17" s="166"/>
      <c r="AO17" s="190"/>
      <c r="AP17" s="224"/>
      <c r="AQ17" s="224"/>
      <c r="AR17" s="164"/>
      <c r="AS17" s="180"/>
    </row>
    <row r="18" spans="1:45" ht="30" customHeight="1">
      <c r="A18" s="24">
        <v>11</v>
      </c>
      <c r="B18" s="164"/>
      <c r="C18" s="164"/>
      <c r="D18" s="164"/>
      <c r="E18" s="164"/>
      <c r="F18" s="164"/>
      <c r="G18" s="169"/>
      <c r="H18" s="214"/>
      <c r="I18" s="221"/>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222"/>
      <c r="AL18" s="223"/>
      <c r="AM18" s="165">
        <f t="shared" si="1"/>
        <v>0</v>
      </c>
      <c r="AN18" s="166"/>
      <c r="AO18" s="190"/>
      <c r="AP18" s="224"/>
      <c r="AQ18" s="224"/>
      <c r="AR18" s="164"/>
      <c r="AS18" s="180"/>
    </row>
    <row r="19" spans="1:45" ht="30" customHeight="1">
      <c r="A19" s="24">
        <v>12</v>
      </c>
      <c r="B19" s="164"/>
      <c r="C19" s="164"/>
      <c r="D19" s="164"/>
      <c r="E19" s="164"/>
      <c r="F19" s="164"/>
      <c r="G19" s="169"/>
      <c r="H19" s="214"/>
      <c r="I19" s="221"/>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222"/>
      <c r="AL19" s="223"/>
      <c r="AM19" s="165">
        <f t="shared" si="1"/>
        <v>0</v>
      </c>
      <c r="AN19" s="166"/>
      <c r="AO19" s="190"/>
      <c r="AP19" s="224"/>
      <c r="AQ19" s="224"/>
      <c r="AR19" s="164"/>
      <c r="AS19" s="180"/>
    </row>
    <row r="20" spans="1:45" ht="33.75" customHeight="1">
      <c r="A20" s="24">
        <v>13</v>
      </c>
      <c r="B20" s="164"/>
      <c r="C20" s="164"/>
      <c r="D20" s="164"/>
      <c r="E20" s="164"/>
      <c r="F20" s="164"/>
      <c r="G20" s="169"/>
      <c r="H20" s="214"/>
      <c r="I20" s="221"/>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222"/>
      <c r="AL20" s="223"/>
      <c r="AM20" s="165">
        <f t="shared" si="1"/>
        <v>0</v>
      </c>
      <c r="AN20" s="166"/>
      <c r="AO20" s="190"/>
      <c r="AP20" s="224"/>
      <c r="AQ20" s="224"/>
      <c r="AR20" s="164"/>
      <c r="AS20" s="180"/>
    </row>
    <row r="21" spans="1:45" ht="33.75" customHeight="1">
      <c r="A21" s="24">
        <v>14</v>
      </c>
      <c r="B21" s="164"/>
      <c r="C21" s="164"/>
      <c r="D21" s="164"/>
      <c r="E21" s="164"/>
      <c r="F21" s="164"/>
      <c r="G21" s="169"/>
      <c r="H21" s="214"/>
      <c r="I21" s="221"/>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222"/>
      <c r="AL21" s="223"/>
      <c r="AM21" s="165">
        <f t="shared" si="1"/>
        <v>0</v>
      </c>
      <c r="AN21" s="166"/>
      <c r="AO21" s="190"/>
      <c r="AP21" s="224"/>
      <c r="AQ21" s="224"/>
      <c r="AR21" s="164"/>
      <c r="AS21" s="180"/>
    </row>
    <row r="22" spans="1:45" ht="33.75" customHeight="1">
      <c r="A22" s="24">
        <v>15</v>
      </c>
      <c r="B22" s="164"/>
      <c r="C22" s="164"/>
      <c r="D22" s="164"/>
      <c r="E22" s="164"/>
      <c r="F22" s="164"/>
      <c r="G22" s="169"/>
      <c r="H22" s="214"/>
      <c r="I22" s="221"/>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222"/>
      <c r="AL22" s="223"/>
      <c r="AM22" s="165">
        <f t="shared" si="1"/>
        <v>0</v>
      </c>
      <c r="AN22" s="166"/>
      <c r="AO22" s="190"/>
      <c r="AP22" s="224"/>
      <c r="AQ22" s="224"/>
      <c r="AR22" s="164"/>
      <c r="AS22" s="180"/>
    </row>
    <row r="23" spans="1:45" ht="33.75" customHeight="1">
      <c r="A23" s="24">
        <v>16</v>
      </c>
      <c r="B23" s="164"/>
      <c r="C23" s="164"/>
      <c r="D23" s="164"/>
      <c r="E23" s="164"/>
      <c r="F23" s="164"/>
      <c r="G23" s="169"/>
      <c r="H23" s="214"/>
      <c r="I23" s="221"/>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222"/>
      <c r="AL23" s="223"/>
      <c r="AM23" s="165">
        <f t="shared" si="1"/>
        <v>0</v>
      </c>
      <c r="AN23" s="166"/>
      <c r="AO23" s="190"/>
      <c r="AP23" s="224"/>
      <c r="AQ23" s="224"/>
      <c r="AR23" s="164"/>
      <c r="AS23" s="180"/>
    </row>
    <row r="24" spans="1:45" ht="33.75" customHeight="1">
      <c r="A24" s="24">
        <v>17</v>
      </c>
      <c r="B24" s="164"/>
      <c r="C24" s="164"/>
      <c r="D24" s="164"/>
      <c r="E24" s="164"/>
      <c r="F24" s="164"/>
      <c r="G24" s="169"/>
      <c r="H24" s="214"/>
      <c r="I24" s="221"/>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222"/>
      <c r="AL24" s="223"/>
      <c r="AM24" s="165">
        <f t="shared" si="1"/>
        <v>0</v>
      </c>
      <c r="AN24" s="166"/>
      <c r="AO24" s="190"/>
      <c r="AP24" s="224"/>
      <c r="AQ24" s="224"/>
      <c r="AR24" s="164"/>
      <c r="AS24" s="180"/>
    </row>
    <row r="25" spans="1:45" ht="33.75" customHeight="1">
      <c r="A25" s="24">
        <v>18</v>
      </c>
      <c r="B25" s="168"/>
      <c r="C25" s="168"/>
      <c r="D25" s="164"/>
      <c r="E25" s="164"/>
      <c r="F25" s="164"/>
      <c r="G25" s="169"/>
      <c r="H25" s="214"/>
      <c r="I25" s="221"/>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222"/>
      <c r="AL25" s="223"/>
      <c r="AM25" s="165">
        <f t="shared" si="1"/>
        <v>0</v>
      </c>
      <c r="AN25" s="166"/>
      <c r="AO25" s="190"/>
      <c r="AP25" s="224"/>
      <c r="AQ25" s="224"/>
      <c r="AR25" s="164"/>
      <c r="AS25" s="180"/>
    </row>
    <row r="26" spans="1:45" ht="33.75" customHeight="1">
      <c r="A26" s="24">
        <v>19</v>
      </c>
      <c r="B26" s="164"/>
      <c r="C26" s="168"/>
      <c r="D26" s="164"/>
      <c r="E26" s="164"/>
      <c r="F26" s="164"/>
      <c r="G26" s="169"/>
      <c r="H26" s="214"/>
      <c r="I26" s="221"/>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222"/>
      <c r="AL26" s="223"/>
      <c r="AM26" s="165">
        <f t="shared" si="1"/>
        <v>0</v>
      </c>
      <c r="AN26" s="166"/>
      <c r="AO26" s="190"/>
      <c r="AP26" s="224"/>
      <c r="AQ26" s="224"/>
      <c r="AR26" s="164"/>
      <c r="AS26" s="180"/>
    </row>
    <row r="27" spans="1:45" ht="33.75" customHeight="1">
      <c r="A27" s="24">
        <v>20</v>
      </c>
      <c r="B27" s="164"/>
      <c r="C27" s="164"/>
      <c r="D27" s="164"/>
      <c r="E27" s="164"/>
      <c r="F27" s="164"/>
      <c r="G27" s="169"/>
      <c r="H27" s="214"/>
      <c r="I27" s="221"/>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222"/>
      <c r="AL27" s="223"/>
      <c r="AM27" s="165">
        <f t="shared" si="1"/>
        <v>0</v>
      </c>
      <c r="AN27" s="166"/>
      <c r="AO27" s="190"/>
      <c r="AP27" s="224"/>
      <c r="AQ27" s="224"/>
      <c r="AR27" s="164"/>
      <c r="AS27" s="180"/>
    </row>
    <row r="28" spans="1:45" ht="30" customHeight="1">
      <c r="A28" s="24">
        <v>21</v>
      </c>
      <c r="B28" s="164"/>
      <c r="C28" s="164"/>
      <c r="D28" s="164"/>
      <c r="E28" s="164"/>
      <c r="F28" s="164"/>
      <c r="G28" s="169"/>
      <c r="H28" s="214"/>
      <c r="I28" s="221"/>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222"/>
      <c r="AL28" s="223"/>
      <c r="AM28" s="165">
        <f t="shared" si="1"/>
        <v>0</v>
      </c>
      <c r="AN28" s="166"/>
      <c r="AO28" s="190"/>
      <c r="AP28" s="224"/>
      <c r="AQ28" s="224"/>
      <c r="AR28" s="164"/>
      <c r="AS28" s="180"/>
    </row>
    <row r="29" spans="1:45" ht="30" customHeight="1">
      <c r="A29" s="24">
        <v>22</v>
      </c>
      <c r="B29" s="164"/>
      <c r="C29" s="164"/>
      <c r="D29" s="164"/>
      <c r="E29" s="164"/>
      <c r="F29" s="164"/>
      <c r="G29" s="169"/>
      <c r="H29" s="214"/>
      <c r="I29" s="221"/>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222"/>
      <c r="AL29" s="223"/>
      <c r="AM29" s="165">
        <f t="shared" si="1"/>
        <v>0</v>
      </c>
      <c r="AN29" s="166"/>
      <c r="AO29" s="190"/>
      <c r="AP29" s="224"/>
      <c r="AQ29" s="224"/>
      <c r="AR29" s="164"/>
      <c r="AS29" s="180"/>
    </row>
    <row r="30" spans="1:45" ht="30" customHeight="1">
      <c r="A30" s="24">
        <v>23</v>
      </c>
      <c r="B30" s="164"/>
      <c r="C30" s="164"/>
      <c r="D30" s="169"/>
      <c r="E30" s="169"/>
      <c r="F30" s="169"/>
      <c r="G30" s="169"/>
      <c r="H30" s="214"/>
      <c r="I30" s="221"/>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222"/>
      <c r="AL30" s="223"/>
      <c r="AM30" s="165">
        <f t="shared" si="1"/>
        <v>0</v>
      </c>
      <c r="AN30" s="166"/>
      <c r="AO30" s="190"/>
      <c r="AP30" s="224"/>
      <c r="AQ30" s="224"/>
      <c r="AR30" s="164"/>
      <c r="AS30" s="180"/>
    </row>
    <row r="31" spans="1:45" ht="30" customHeight="1">
      <c r="A31" s="24">
        <v>24</v>
      </c>
      <c r="B31" s="164"/>
      <c r="C31" s="164"/>
      <c r="D31" s="169"/>
      <c r="E31" s="169"/>
      <c r="F31" s="169"/>
      <c r="G31" s="169"/>
      <c r="H31" s="214"/>
      <c r="I31" s="221"/>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222"/>
      <c r="AL31" s="223"/>
      <c r="AM31" s="165">
        <f t="shared" si="1"/>
        <v>0</v>
      </c>
      <c r="AN31" s="166"/>
      <c r="AO31" s="190"/>
      <c r="AP31" s="224"/>
      <c r="AQ31" s="224"/>
      <c r="AR31" s="164"/>
      <c r="AS31" s="180"/>
    </row>
    <row r="32" spans="1:45" ht="30" customHeight="1">
      <c r="A32" s="24">
        <v>25</v>
      </c>
      <c r="B32" s="164"/>
      <c r="C32" s="164"/>
      <c r="D32" s="169"/>
      <c r="E32" s="169"/>
      <c r="F32" s="169"/>
      <c r="G32" s="169"/>
      <c r="H32" s="214"/>
      <c r="I32" s="221"/>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222"/>
      <c r="AL32" s="223"/>
      <c r="AM32" s="165">
        <f t="shared" si="1"/>
        <v>0</v>
      </c>
      <c r="AN32" s="166"/>
      <c r="AO32" s="190"/>
      <c r="AP32" s="224"/>
      <c r="AQ32" s="224"/>
      <c r="AR32" s="164"/>
      <c r="AS32" s="180"/>
    </row>
    <row r="33" spans="1:45" ht="30" customHeight="1">
      <c r="A33" s="24">
        <v>26</v>
      </c>
      <c r="B33" s="164"/>
      <c r="C33" s="164"/>
      <c r="D33" s="169"/>
      <c r="E33" s="169"/>
      <c r="F33" s="169"/>
      <c r="G33" s="169"/>
      <c r="H33" s="214"/>
      <c r="I33" s="221"/>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222"/>
      <c r="AL33" s="223"/>
      <c r="AM33" s="165">
        <f t="shared" si="1"/>
        <v>0</v>
      </c>
      <c r="AN33" s="166"/>
      <c r="AO33" s="190"/>
      <c r="AP33" s="224"/>
      <c r="AQ33" s="224"/>
      <c r="AR33" s="164"/>
      <c r="AS33" s="180"/>
    </row>
    <row r="34" spans="1:45" ht="30" customHeight="1">
      <c r="A34" s="24">
        <v>27</v>
      </c>
      <c r="B34" s="164"/>
      <c r="C34" s="164"/>
      <c r="D34" s="169"/>
      <c r="E34" s="169"/>
      <c r="F34" s="169"/>
      <c r="G34" s="169"/>
      <c r="H34" s="214"/>
      <c r="I34" s="221"/>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222"/>
      <c r="AL34" s="223"/>
      <c r="AM34" s="165">
        <f t="shared" si="1"/>
        <v>0</v>
      </c>
      <c r="AN34" s="166"/>
      <c r="AO34" s="190"/>
      <c r="AP34" s="224"/>
      <c r="AQ34" s="224"/>
      <c r="AR34" s="164"/>
      <c r="AS34" s="180"/>
    </row>
    <row r="35" spans="1:45" ht="30" customHeight="1">
      <c r="A35" s="24">
        <v>28</v>
      </c>
      <c r="B35" s="164"/>
      <c r="C35" s="164"/>
      <c r="D35" s="169"/>
      <c r="E35" s="169"/>
      <c r="F35" s="169"/>
      <c r="G35" s="169"/>
      <c r="H35" s="214"/>
      <c r="I35" s="221"/>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222"/>
      <c r="AL35" s="223"/>
      <c r="AM35" s="165">
        <f t="shared" si="1"/>
        <v>0</v>
      </c>
      <c r="AN35" s="166"/>
      <c r="AO35" s="190"/>
      <c r="AP35" s="224"/>
      <c r="AQ35" s="224"/>
      <c r="AR35" s="164"/>
      <c r="AS35" s="180"/>
    </row>
    <row r="36" spans="1:45" ht="30" customHeight="1">
      <c r="A36" s="24">
        <v>29</v>
      </c>
      <c r="B36" s="164"/>
      <c r="C36" s="164"/>
      <c r="D36" s="169"/>
      <c r="E36" s="169"/>
      <c r="F36" s="169"/>
      <c r="G36" s="169"/>
      <c r="H36" s="214"/>
      <c r="I36" s="221"/>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222"/>
      <c r="AL36" s="223"/>
      <c r="AM36" s="165">
        <f t="shared" si="1"/>
        <v>0</v>
      </c>
      <c r="AN36" s="166"/>
      <c r="AO36" s="190"/>
      <c r="AP36" s="224"/>
      <c r="AQ36" s="224"/>
      <c r="AR36" s="164"/>
      <c r="AS36" s="180"/>
    </row>
    <row r="37" spans="1:45" ht="30" customHeight="1">
      <c r="A37" s="24">
        <v>30</v>
      </c>
      <c r="B37" s="164"/>
      <c r="C37" s="164"/>
      <c r="D37" s="169"/>
      <c r="E37" s="169"/>
      <c r="F37" s="169"/>
      <c r="G37" s="169"/>
      <c r="H37" s="214"/>
      <c r="I37" s="221"/>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222"/>
      <c r="AL37" s="223"/>
      <c r="AM37" s="165">
        <f t="shared" si="1"/>
        <v>0</v>
      </c>
      <c r="AN37" s="166"/>
      <c r="AO37" s="190"/>
      <c r="AP37" s="224"/>
      <c r="AQ37" s="224"/>
      <c r="AR37" s="164"/>
      <c r="AS37" s="180"/>
    </row>
    <row r="38" spans="1:45" ht="30" customHeight="1">
      <c r="A38" s="24">
        <v>31</v>
      </c>
      <c r="B38" s="164"/>
      <c r="C38" s="164"/>
      <c r="D38" s="169"/>
      <c r="E38" s="169"/>
      <c r="F38" s="169"/>
      <c r="G38" s="169"/>
      <c r="H38" s="214"/>
      <c r="I38" s="221"/>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222"/>
      <c r="AL38" s="223"/>
      <c r="AM38" s="165">
        <f t="shared" si="1"/>
        <v>0</v>
      </c>
      <c r="AN38" s="166"/>
      <c r="AO38" s="190"/>
      <c r="AP38" s="224"/>
      <c r="AQ38" s="224"/>
      <c r="AR38" s="164"/>
      <c r="AS38" s="180"/>
    </row>
    <row r="39" spans="1:45" ht="30" customHeight="1">
      <c r="A39" s="24">
        <v>32</v>
      </c>
      <c r="B39" s="164"/>
      <c r="C39" s="164"/>
      <c r="D39" s="169"/>
      <c r="E39" s="169"/>
      <c r="F39" s="169"/>
      <c r="G39" s="169"/>
      <c r="H39" s="214"/>
      <c r="I39" s="221"/>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222"/>
      <c r="AL39" s="223"/>
      <c r="AM39" s="165">
        <f t="shared" si="1"/>
        <v>0</v>
      </c>
      <c r="AN39" s="166"/>
      <c r="AO39" s="190"/>
      <c r="AP39" s="224"/>
      <c r="AQ39" s="224"/>
      <c r="AR39" s="164"/>
      <c r="AS39" s="180"/>
    </row>
    <row r="40" spans="1:45" ht="30" customHeight="1">
      <c r="A40" s="24">
        <v>33</v>
      </c>
      <c r="B40" s="164"/>
      <c r="C40" s="164"/>
      <c r="D40" s="169"/>
      <c r="E40" s="169"/>
      <c r="F40" s="169"/>
      <c r="G40" s="169"/>
      <c r="H40" s="214"/>
      <c r="I40" s="221"/>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222"/>
      <c r="AL40" s="223"/>
      <c r="AM40" s="165">
        <f t="shared" ref="AM40:AM67" si="2">COUNTIF(I40:AL40,"〇")</f>
        <v>0</v>
      </c>
      <c r="AN40" s="166"/>
      <c r="AO40" s="190"/>
      <c r="AP40" s="224"/>
      <c r="AQ40" s="224"/>
      <c r="AR40" s="164"/>
      <c r="AS40" s="180"/>
    </row>
    <row r="41" spans="1:45" ht="30" customHeight="1">
      <c r="A41" s="24">
        <v>34</v>
      </c>
      <c r="B41" s="164"/>
      <c r="C41" s="164"/>
      <c r="D41" s="169"/>
      <c r="E41" s="169"/>
      <c r="F41" s="169"/>
      <c r="G41" s="169"/>
      <c r="H41" s="214"/>
      <c r="I41" s="221"/>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222"/>
      <c r="AL41" s="223"/>
      <c r="AM41" s="165">
        <f t="shared" si="2"/>
        <v>0</v>
      </c>
      <c r="AN41" s="166"/>
      <c r="AO41" s="190"/>
      <c r="AP41" s="224"/>
      <c r="AQ41" s="224"/>
      <c r="AR41" s="164"/>
      <c r="AS41" s="180"/>
    </row>
    <row r="42" spans="1:45" ht="30" customHeight="1">
      <c r="A42" s="24">
        <v>35</v>
      </c>
      <c r="B42" s="164"/>
      <c r="C42" s="164"/>
      <c r="D42" s="169"/>
      <c r="E42" s="169"/>
      <c r="F42" s="169"/>
      <c r="G42" s="169"/>
      <c r="H42" s="214"/>
      <c r="I42" s="221"/>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222"/>
      <c r="AL42" s="223"/>
      <c r="AM42" s="165">
        <f t="shared" si="2"/>
        <v>0</v>
      </c>
      <c r="AN42" s="166"/>
      <c r="AO42" s="190"/>
      <c r="AP42" s="224"/>
      <c r="AQ42" s="224"/>
      <c r="AR42" s="164"/>
      <c r="AS42" s="180"/>
    </row>
    <row r="43" spans="1:45" ht="30" customHeight="1">
      <c r="A43" s="24">
        <v>36</v>
      </c>
      <c r="B43" s="164"/>
      <c r="C43" s="164"/>
      <c r="D43" s="169"/>
      <c r="E43" s="169"/>
      <c r="F43" s="169"/>
      <c r="G43" s="169"/>
      <c r="H43" s="214"/>
      <c r="I43" s="221"/>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222"/>
      <c r="AL43" s="223"/>
      <c r="AM43" s="165">
        <f t="shared" si="2"/>
        <v>0</v>
      </c>
      <c r="AN43" s="166"/>
      <c r="AO43" s="190"/>
      <c r="AP43" s="224"/>
      <c r="AQ43" s="224"/>
      <c r="AR43" s="164"/>
      <c r="AS43" s="180"/>
    </row>
    <row r="44" spans="1:45" ht="30" customHeight="1">
      <c r="A44" s="24">
        <v>37</v>
      </c>
      <c r="B44" s="164"/>
      <c r="C44" s="164"/>
      <c r="D44" s="169"/>
      <c r="E44" s="169"/>
      <c r="F44" s="169"/>
      <c r="G44" s="169"/>
      <c r="H44" s="214"/>
      <c r="I44" s="221"/>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222"/>
      <c r="AL44" s="223"/>
      <c r="AM44" s="165">
        <f t="shared" si="2"/>
        <v>0</v>
      </c>
      <c r="AN44" s="166"/>
      <c r="AO44" s="190"/>
      <c r="AP44" s="224"/>
      <c r="AQ44" s="224"/>
      <c r="AR44" s="164"/>
      <c r="AS44" s="180"/>
    </row>
    <row r="45" spans="1:45" ht="30" customHeight="1">
      <c r="A45" s="24">
        <v>38</v>
      </c>
      <c r="B45" s="164"/>
      <c r="C45" s="164"/>
      <c r="D45" s="169"/>
      <c r="E45" s="169"/>
      <c r="F45" s="169"/>
      <c r="G45" s="169"/>
      <c r="H45" s="214"/>
      <c r="I45" s="221"/>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222"/>
      <c r="AL45" s="223"/>
      <c r="AM45" s="165">
        <f t="shared" si="2"/>
        <v>0</v>
      </c>
      <c r="AN45" s="166"/>
      <c r="AO45" s="190"/>
      <c r="AP45" s="224"/>
      <c r="AQ45" s="224"/>
      <c r="AR45" s="164"/>
      <c r="AS45" s="180"/>
    </row>
    <row r="46" spans="1:45" ht="30" customHeight="1">
      <c r="A46" s="24">
        <v>39</v>
      </c>
      <c r="B46" s="164"/>
      <c r="C46" s="164"/>
      <c r="D46" s="164"/>
      <c r="E46" s="164"/>
      <c r="F46" s="164"/>
      <c r="G46" s="169"/>
      <c r="H46" s="214"/>
      <c r="I46" s="221"/>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222"/>
      <c r="AL46" s="223"/>
      <c r="AM46" s="165">
        <f t="shared" si="2"/>
        <v>0</v>
      </c>
      <c r="AN46" s="166"/>
      <c r="AO46" s="190"/>
      <c r="AP46" s="224"/>
      <c r="AQ46" s="224"/>
      <c r="AR46" s="164"/>
      <c r="AS46" s="180"/>
    </row>
    <row r="47" spans="1:45" ht="30" customHeight="1">
      <c r="A47" s="24">
        <v>40</v>
      </c>
      <c r="B47" s="164"/>
      <c r="C47" s="164"/>
      <c r="D47" s="164"/>
      <c r="E47" s="164"/>
      <c r="F47" s="164"/>
      <c r="G47" s="169"/>
      <c r="H47" s="214"/>
      <c r="I47" s="221"/>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222"/>
      <c r="AL47" s="223"/>
      <c r="AM47" s="165">
        <f t="shared" si="2"/>
        <v>0</v>
      </c>
      <c r="AN47" s="166"/>
      <c r="AO47" s="190"/>
      <c r="AP47" s="224"/>
      <c r="AQ47" s="224"/>
      <c r="AR47" s="164"/>
      <c r="AS47" s="180"/>
    </row>
    <row r="48" spans="1:45" ht="30" customHeight="1">
      <c r="A48" s="24">
        <v>41</v>
      </c>
      <c r="B48" s="164"/>
      <c r="C48" s="164"/>
      <c r="D48" s="164"/>
      <c r="E48" s="164"/>
      <c r="F48" s="164"/>
      <c r="G48" s="169"/>
      <c r="H48" s="214"/>
      <c r="I48" s="221"/>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222"/>
      <c r="AL48" s="223"/>
      <c r="AM48" s="165">
        <f t="shared" si="2"/>
        <v>0</v>
      </c>
      <c r="AN48" s="166"/>
      <c r="AO48" s="190"/>
      <c r="AP48" s="224"/>
      <c r="AQ48" s="224"/>
      <c r="AR48" s="164"/>
      <c r="AS48" s="180"/>
    </row>
    <row r="49" spans="1:45" ht="30" customHeight="1">
      <c r="A49" s="24">
        <v>42</v>
      </c>
      <c r="B49" s="164"/>
      <c r="C49" s="164"/>
      <c r="D49" s="169"/>
      <c r="E49" s="169"/>
      <c r="F49" s="169"/>
      <c r="G49" s="169"/>
      <c r="H49" s="214"/>
      <c r="I49" s="221"/>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222"/>
      <c r="AL49" s="223"/>
      <c r="AM49" s="165">
        <f t="shared" si="2"/>
        <v>0</v>
      </c>
      <c r="AN49" s="166"/>
      <c r="AO49" s="190"/>
      <c r="AP49" s="224"/>
      <c r="AQ49" s="224"/>
      <c r="AR49" s="164"/>
      <c r="AS49" s="180"/>
    </row>
    <row r="50" spans="1:45" ht="30" customHeight="1">
      <c r="A50" s="24">
        <v>43</v>
      </c>
      <c r="B50" s="169"/>
      <c r="C50" s="226"/>
      <c r="D50" s="169"/>
      <c r="E50" s="169"/>
      <c r="F50" s="169"/>
      <c r="G50" s="169"/>
      <c r="H50" s="214"/>
      <c r="I50" s="221"/>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222"/>
      <c r="AL50" s="223"/>
      <c r="AM50" s="165">
        <f t="shared" si="2"/>
        <v>0</v>
      </c>
      <c r="AN50" s="166"/>
      <c r="AO50" s="190"/>
      <c r="AP50" s="224"/>
      <c r="AQ50" s="224"/>
      <c r="AR50" s="164"/>
      <c r="AS50" s="180"/>
    </row>
    <row r="51" spans="1:45" ht="30" customHeight="1">
      <c r="A51" s="24">
        <v>44</v>
      </c>
      <c r="B51" s="169"/>
      <c r="C51" s="226"/>
      <c r="D51" s="169"/>
      <c r="E51" s="169"/>
      <c r="F51" s="169"/>
      <c r="G51" s="169"/>
      <c r="H51" s="214"/>
      <c r="I51" s="221"/>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222"/>
      <c r="AL51" s="223"/>
      <c r="AM51" s="165">
        <f t="shared" si="2"/>
        <v>0</v>
      </c>
      <c r="AN51" s="166"/>
      <c r="AO51" s="190"/>
      <c r="AP51" s="224"/>
      <c r="AQ51" s="224"/>
      <c r="AR51" s="164"/>
      <c r="AS51" s="180"/>
    </row>
    <row r="52" spans="1:45" ht="30" customHeight="1">
      <c r="A52" s="24">
        <v>45</v>
      </c>
      <c r="B52" s="169"/>
      <c r="C52" s="226"/>
      <c r="D52" s="169"/>
      <c r="E52" s="169"/>
      <c r="F52" s="169"/>
      <c r="G52" s="169"/>
      <c r="H52" s="214"/>
      <c r="I52" s="221"/>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222"/>
      <c r="AL52" s="223"/>
      <c r="AM52" s="165">
        <f t="shared" si="2"/>
        <v>0</v>
      </c>
      <c r="AN52" s="166"/>
      <c r="AO52" s="190"/>
      <c r="AP52" s="224"/>
      <c r="AQ52" s="224"/>
      <c r="AR52" s="164"/>
      <c r="AS52" s="180"/>
    </row>
    <row r="53" spans="1:45" ht="30" customHeight="1">
      <c r="A53" s="24">
        <v>46</v>
      </c>
      <c r="B53" s="169"/>
      <c r="C53" s="226"/>
      <c r="D53" s="169"/>
      <c r="E53" s="169"/>
      <c r="F53" s="169"/>
      <c r="G53" s="169"/>
      <c r="H53" s="214"/>
      <c r="I53" s="221"/>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222"/>
      <c r="AL53" s="223"/>
      <c r="AM53" s="165">
        <f t="shared" si="2"/>
        <v>0</v>
      </c>
      <c r="AN53" s="166"/>
      <c r="AO53" s="190"/>
      <c r="AP53" s="224"/>
      <c r="AQ53" s="224"/>
      <c r="AR53" s="164"/>
      <c r="AS53" s="180"/>
    </row>
    <row r="54" spans="1:45" ht="30" customHeight="1">
      <c r="A54" s="24">
        <v>47</v>
      </c>
      <c r="B54" s="169"/>
      <c r="C54" s="226"/>
      <c r="D54" s="169"/>
      <c r="E54" s="169"/>
      <c r="F54" s="169"/>
      <c r="G54" s="169"/>
      <c r="H54" s="214"/>
      <c r="I54" s="221"/>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222"/>
      <c r="AL54" s="223"/>
      <c r="AM54" s="165">
        <f t="shared" si="2"/>
        <v>0</v>
      </c>
      <c r="AN54" s="166"/>
      <c r="AO54" s="190"/>
      <c r="AP54" s="224"/>
      <c r="AQ54" s="224"/>
      <c r="AR54" s="164"/>
      <c r="AS54" s="180"/>
    </row>
    <row r="55" spans="1:45" ht="30" customHeight="1">
      <c r="A55" s="24">
        <v>48</v>
      </c>
      <c r="B55" s="169"/>
      <c r="C55" s="226"/>
      <c r="D55" s="169"/>
      <c r="E55" s="169"/>
      <c r="F55" s="169"/>
      <c r="G55" s="169"/>
      <c r="H55" s="214"/>
      <c r="I55" s="221"/>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222"/>
      <c r="AL55" s="223"/>
      <c r="AM55" s="165">
        <f t="shared" si="2"/>
        <v>0</v>
      </c>
      <c r="AN55" s="166"/>
      <c r="AO55" s="190"/>
      <c r="AP55" s="224"/>
      <c r="AQ55" s="224"/>
      <c r="AR55" s="164"/>
      <c r="AS55" s="180"/>
    </row>
    <row r="56" spans="1:45" ht="30" customHeight="1">
      <c r="A56" s="24">
        <v>49</v>
      </c>
      <c r="B56" s="169"/>
      <c r="C56" s="226"/>
      <c r="D56" s="169"/>
      <c r="E56" s="169"/>
      <c r="F56" s="169"/>
      <c r="G56" s="169"/>
      <c r="H56" s="214"/>
      <c r="I56" s="221"/>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222"/>
      <c r="AL56" s="223"/>
      <c r="AM56" s="165">
        <f t="shared" si="2"/>
        <v>0</v>
      </c>
      <c r="AN56" s="166"/>
      <c r="AO56" s="190"/>
      <c r="AP56" s="224"/>
      <c r="AQ56" s="224"/>
      <c r="AR56" s="164"/>
      <c r="AS56" s="180"/>
    </row>
    <row r="57" spans="1:45" ht="30" customHeight="1">
      <c r="A57" s="24">
        <v>50</v>
      </c>
      <c r="B57" s="169"/>
      <c r="C57" s="226"/>
      <c r="D57" s="169"/>
      <c r="E57" s="169"/>
      <c r="F57" s="169"/>
      <c r="G57" s="169"/>
      <c r="H57" s="214"/>
      <c r="I57" s="221"/>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69"/>
      <c r="AK57" s="222"/>
      <c r="AL57" s="223"/>
      <c r="AM57" s="165">
        <f t="shared" si="2"/>
        <v>0</v>
      </c>
      <c r="AN57" s="166"/>
      <c r="AO57" s="190"/>
      <c r="AP57" s="224"/>
      <c r="AQ57" s="224"/>
      <c r="AR57" s="164"/>
      <c r="AS57" s="180"/>
    </row>
    <row r="58" spans="1:45" ht="30" customHeight="1">
      <c r="A58" s="24">
        <v>51</v>
      </c>
      <c r="B58" s="169"/>
      <c r="C58" s="226"/>
      <c r="D58" s="169"/>
      <c r="E58" s="169"/>
      <c r="F58" s="169"/>
      <c r="G58" s="169"/>
      <c r="H58" s="214"/>
      <c r="I58" s="221"/>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222"/>
      <c r="AL58" s="223"/>
      <c r="AM58" s="165">
        <f t="shared" si="2"/>
        <v>0</v>
      </c>
      <c r="AN58" s="166"/>
      <c r="AO58" s="190"/>
      <c r="AP58" s="224"/>
      <c r="AQ58" s="224"/>
      <c r="AR58" s="164"/>
      <c r="AS58" s="180"/>
    </row>
    <row r="59" spans="1:45" ht="30" customHeight="1">
      <c r="A59" s="24">
        <v>52</v>
      </c>
      <c r="B59" s="169"/>
      <c r="C59" s="226"/>
      <c r="D59" s="169"/>
      <c r="E59" s="169"/>
      <c r="F59" s="169"/>
      <c r="G59" s="169"/>
      <c r="H59" s="214"/>
      <c r="I59" s="221"/>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222"/>
      <c r="AL59" s="223"/>
      <c r="AM59" s="165">
        <f t="shared" si="2"/>
        <v>0</v>
      </c>
      <c r="AN59" s="166"/>
      <c r="AO59" s="190"/>
      <c r="AP59" s="224"/>
      <c r="AQ59" s="224"/>
      <c r="AR59" s="164"/>
      <c r="AS59" s="180"/>
    </row>
    <row r="60" spans="1:45" ht="30" customHeight="1">
      <c r="A60" s="24">
        <v>53</v>
      </c>
      <c r="B60" s="169"/>
      <c r="C60" s="226"/>
      <c r="D60" s="169"/>
      <c r="E60" s="169"/>
      <c r="F60" s="169"/>
      <c r="G60" s="169"/>
      <c r="H60" s="214"/>
      <c r="I60" s="221"/>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222"/>
      <c r="AL60" s="223"/>
      <c r="AM60" s="165">
        <f t="shared" si="2"/>
        <v>0</v>
      </c>
      <c r="AN60" s="166"/>
      <c r="AO60" s="190"/>
      <c r="AP60" s="224"/>
      <c r="AQ60" s="224"/>
      <c r="AR60" s="164"/>
      <c r="AS60" s="180"/>
    </row>
    <row r="61" spans="1:45" ht="30" customHeight="1">
      <c r="A61" s="24">
        <v>54</v>
      </c>
      <c r="B61" s="169"/>
      <c r="C61" s="226"/>
      <c r="D61" s="169"/>
      <c r="E61" s="169"/>
      <c r="F61" s="169"/>
      <c r="G61" s="169"/>
      <c r="H61" s="214"/>
      <c r="I61" s="221"/>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222"/>
      <c r="AL61" s="223"/>
      <c r="AM61" s="165">
        <f t="shared" si="2"/>
        <v>0</v>
      </c>
      <c r="AN61" s="166"/>
      <c r="AO61" s="190"/>
      <c r="AP61" s="224"/>
      <c r="AQ61" s="224"/>
      <c r="AR61" s="164"/>
      <c r="AS61" s="180"/>
    </row>
    <row r="62" spans="1:45" ht="30" customHeight="1">
      <c r="A62" s="24">
        <v>55</v>
      </c>
      <c r="B62" s="169"/>
      <c r="C62" s="226"/>
      <c r="D62" s="169"/>
      <c r="E62" s="169"/>
      <c r="F62" s="169"/>
      <c r="G62" s="169"/>
      <c r="H62" s="214"/>
      <c r="I62" s="221"/>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222"/>
      <c r="AL62" s="223"/>
      <c r="AM62" s="165">
        <f t="shared" si="2"/>
        <v>0</v>
      </c>
      <c r="AN62" s="166"/>
      <c r="AO62" s="190"/>
      <c r="AP62" s="224"/>
      <c r="AQ62" s="224"/>
      <c r="AR62" s="164"/>
      <c r="AS62" s="180"/>
    </row>
    <row r="63" spans="1:45" ht="30" customHeight="1">
      <c r="A63" s="24">
        <v>56</v>
      </c>
      <c r="B63" s="169"/>
      <c r="C63" s="226"/>
      <c r="D63" s="169"/>
      <c r="E63" s="169"/>
      <c r="F63" s="169"/>
      <c r="G63" s="169"/>
      <c r="H63" s="214"/>
      <c r="I63" s="221"/>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222"/>
      <c r="AL63" s="223"/>
      <c r="AM63" s="165">
        <f t="shared" si="2"/>
        <v>0</v>
      </c>
      <c r="AN63" s="166"/>
      <c r="AO63" s="190"/>
      <c r="AP63" s="224"/>
      <c r="AQ63" s="224"/>
      <c r="AR63" s="164"/>
      <c r="AS63" s="180"/>
    </row>
    <row r="64" spans="1:45" ht="30" customHeight="1">
      <c r="A64" s="24">
        <v>57</v>
      </c>
      <c r="B64" s="169"/>
      <c r="C64" s="226"/>
      <c r="D64" s="169"/>
      <c r="E64" s="169"/>
      <c r="F64" s="169"/>
      <c r="G64" s="169"/>
      <c r="H64" s="214"/>
      <c r="I64" s="221"/>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222"/>
      <c r="AL64" s="223"/>
      <c r="AM64" s="165">
        <f t="shared" si="2"/>
        <v>0</v>
      </c>
      <c r="AN64" s="166"/>
      <c r="AO64" s="190"/>
      <c r="AP64" s="224"/>
      <c r="AQ64" s="224"/>
      <c r="AR64" s="164"/>
      <c r="AS64" s="180"/>
    </row>
    <row r="65" spans="1:45" ht="30" customHeight="1">
      <c r="A65" s="24">
        <v>58</v>
      </c>
      <c r="B65" s="169"/>
      <c r="C65" s="226"/>
      <c r="D65" s="169"/>
      <c r="E65" s="169"/>
      <c r="F65" s="169"/>
      <c r="G65" s="169"/>
      <c r="H65" s="214"/>
      <c r="I65" s="221"/>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222"/>
      <c r="AL65" s="223"/>
      <c r="AM65" s="165">
        <f t="shared" si="2"/>
        <v>0</v>
      </c>
      <c r="AN65" s="166"/>
      <c r="AO65" s="190"/>
      <c r="AP65" s="224"/>
      <c r="AQ65" s="224"/>
      <c r="AR65" s="164"/>
      <c r="AS65" s="180"/>
    </row>
    <row r="66" spans="1:45" ht="30" customHeight="1">
      <c r="A66" s="24">
        <v>59</v>
      </c>
      <c r="B66" s="169"/>
      <c r="C66" s="226"/>
      <c r="D66" s="169"/>
      <c r="E66" s="169"/>
      <c r="F66" s="169"/>
      <c r="G66" s="169"/>
      <c r="H66" s="214"/>
      <c r="I66" s="221"/>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222"/>
      <c r="AL66" s="223"/>
      <c r="AM66" s="165">
        <f t="shared" si="2"/>
        <v>0</v>
      </c>
      <c r="AN66" s="166"/>
      <c r="AO66" s="190"/>
      <c r="AP66" s="224"/>
      <c r="AQ66" s="224"/>
      <c r="AR66" s="164"/>
      <c r="AS66" s="180"/>
    </row>
    <row r="67" spans="1:45" ht="30" customHeight="1" thickBot="1">
      <c r="A67" s="24">
        <v>60</v>
      </c>
      <c r="B67" s="215"/>
      <c r="C67" s="227"/>
      <c r="D67" s="215"/>
      <c r="E67" s="215"/>
      <c r="F67" s="215"/>
      <c r="G67" s="215"/>
      <c r="H67" s="216"/>
      <c r="I67" s="228"/>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215"/>
      <c r="AI67" s="215"/>
      <c r="AJ67" s="215"/>
      <c r="AK67" s="229"/>
      <c r="AL67" s="230"/>
      <c r="AM67" s="231">
        <f t="shared" si="2"/>
        <v>0</v>
      </c>
      <c r="AN67" s="232"/>
      <c r="AO67" s="233"/>
      <c r="AP67" s="234"/>
      <c r="AQ67" s="234"/>
      <c r="AR67" s="248"/>
      <c r="AS67" s="180"/>
    </row>
    <row r="68" spans="1:45" ht="30" customHeight="1" thickTop="1" thickBot="1">
      <c r="A68" s="376" t="s">
        <v>2</v>
      </c>
      <c r="B68" s="377"/>
      <c r="C68" s="377"/>
      <c r="D68" s="377"/>
      <c r="E68" s="377"/>
      <c r="F68" s="377"/>
      <c r="G68" s="377"/>
      <c r="H68" s="378"/>
      <c r="I68" s="236">
        <f>COUNTIF(I8:I67,"〇")</f>
        <v>0</v>
      </c>
      <c r="J68" s="237">
        <f>COUNTIF(J8:J67,"〇")</f>
        <v>0</v>
      </c>
      <c r="K68" s="237">
        <f>COUNTIF(K8:K67,"〇")</f>
        <v>0</v>
      </c>
      <c r="L68" s="237">
        <f>COUNTIF(L8:L67,"〇")</f>
        <v>0</v>
      </c>
      <c r="M68" s="237">
        <f>COUNTIF(M8:M67,"〇")</f>
        <v>0</v>
      </c>
      <c r="N68" s="237">
        <f t="shared" ref="N68:AL68" si="3">COUNTIF(N8:N67,"〇")</f>
        <v>0</v>
      </c>
      <c r="O68" s="237">
        <f t="shared" si="3"/>
        <v>0</v>
      </c>
      <c r="P68" s="237">
        <f t="shared" si="3"/>
        <v>0</v>
      </c>
      <c r="Q68" s="237">
        <f t="shared" si="3"/>
        <v>0</v>
      </c>
      <c r="R68" s="237">
        <f t="shared" si="3"/>
        <v>0</v>
      </c>
      <c r="S68" s="237">
        <f t="shared" si="3"/>
        <v>0</v>
      </c>
      <c r="T68" s="237">
        <f t="shared" si="3"/>
        <v>0</v>
      </c>
      <c r="U68" s="237">
        <f t="shared" si="3"/>
        <v>0</v>
      </c>
      <c r="V68" s="237">
        <f t="shared" si="3"/>
        <v>0</v>
      </c>
      <c r="W68" s="237">
        <f t="shared" si="3"/>
        <v>0</v>
      </c>
      <c r="X68" s="237">
        <f t="shared" si="3"/>
        <v>0</v>
      </c>
      <c r="Y68" s="237">
        <f t="shared" si="3"/>
        <v>0</v>
      </c>
      <c r="Z68" s="237">
        <f t="shared" si="3"/>
        <v>0</v>
      </c>
      <c r="AA68" s="237">
        <f t="shared" si="3"/>
        <v>0</v>
      </c>
      <c r="AB68" s="237">
        <f t="shared" si="3"/>
        <v>0</v>
      </c>
      <c r="AC68" s="237">
        <f t="shared" si="3"/>
        <v>0</v>
      </c>
      <c r="AD68" s="237">
        <f t="shared" si="3"/>
        <v>0</v>
      </c>
      <c r="AE68" s="237">
        <f t="shared" si="3"/>
        <v>0</v>
      </c>
      <c r="AF68" s="237">
        <f t="shared" si="3"/>
        <v>0</v>
      </c>
      <c r="AG68" s="237">
        <f t="shared" si="3"/>
        <v>0</v>
      </c>
      <c r="AH68" s="237">
        <f t="shared" si="3"/>
        <v>0</v>
      </c>
      <c r="AI68" s="237">
        <f t="shared" si="3"/>
        <v>0</v>
      </c>
      <c r="AJ68" s="237">
        <f t="shared" si="3"/>
        <v>0</v>
      </c>
      <c r="AK68" s="237">
        <f t="shared" si="3"/>
        <v>0</v>
      </c>
      <c r="AL68" s="237">
        <f t="shared" si="3"/>
        <v>0</v>
      </c>
      <c r="AM68" s="249">
        <f>SUM(AM8:AM67)</f>
        <v>0</v>
      </c>
      <c r="AN68" s="250">
        <f>+COUNTA(AN8:AN67)</f>
        <v>0</v>
      </c>
      <c r="AO68" s="250">
        <f>+COUNTA(AO8:AO67)</f>
        <v>0</v>
      </c>
      <c r="AP68" s="250">
        <f>COUNTIF(AP8:AP67,"〇")</f>
        <v>0</v>
      </c>
      <c r="AQ68" s="250">
        <f>COUNTIF(AQ8:AQ67,"〇")</f>
        <v>0</v>
      </c>
      <c r="AR68" s="251"/>
    </row>
    <row r="69" spans="1:45" ht="30" customHeight="1" thickBot="1">
      <c r="A69" s="241"/>
      <c r="B69" s="402" t="s">
        <v>146</v>
      </c>
      <c r="C69" s="402"/>
      <c r="D69" s="402"/>
      <c r="E69" s="402"/>
      <c r="F69" s="402"/>
      <c r="G69" s="402"/>
      <c r="H69" s="403"/>
      <c r="I69" s="242">
        <f>+COUNTIFS($H$8:$H$67,"〇",I8:I67,"〇")</f>
        <v>0</v>
      </c>
      <c r="J69" s="243">
        <f t="shared" ref="J69:AL69" si="4">+COUNTIFS($H$8:$H$67,"〇",J8:J67,"〇")</f>
        <v>0</v>
      </c>
      <c r="K69" s="243">
        <f t="shared" si="4"/>
        <v>0</v>
      </c>
      <c r="L69" s="243">
        <f t="shared" si="4"/>
        <v>0</v>
      </c>
      <c r="M69" s="243">
        <f t="shared" si="4"/>
        <v>0</v>
      </c>
      <c r="N69" s="243">
        <f t="shared" si="4"/>
        <v>0</v>
      </c>
      <c r="O69" s="243">
        <f t="shared" si="4"/>
        <v>0</v>
      </c>
      <c r="P69" s="243">
        <f t="shared" si="4"/>
        <v>0</v>
      </c>
      <c r="Q69" s="243">
        <f t="shared" si="4"/>
        <v>0</v>
      </c>
      <c r="R69" s="243">
        <f t="shared" si="4"/>
        <v>0</v>
      </c>
      <c r="S69" s="243">
        <f t="shared" si="4"/>
        <v>0</v>
      </c>
      <c r="T69" s="243">
        <f t="shared" si="4"/>
        <v>0</v>
      </c>
      <c r="U69" s="243">
        <f t="shared" si="4"/>
        <v>0</v>
      </c>
      <c r="V69" s="243">
        <f t="shared" si="4"/>
        <v>0</v>
      </c>
      <c r="W69" s="243">
        <f t="shared" si="4"/>
        <v>0</v>
      </c>
      <c r="X69" s="243">
        <f t="shared" si="4"/>
        <v>0</v>
      </c>
      <c r="Y69" s="243">
        <f t="shared" si="4"/>
        <v>0</v>
      </c>
      <c r="Z69" s="243">
        <f t="shared" si="4"/>
        <v>0</v>
      </c>
      <c r="AA69" s="243">
        <f t="shared" si="4"/>
        <v>0</v>
      </c>
      <c r="AB69" s="243">
        <f t="shared" si="4"/>
        <v>0</v>
      </c>
      <c r="AC69" s="243">
        <f t="shared" si="4"/>
        <v>0</v>
      </c>
      <c r="AD69" s="243">
        <f t="shared" si="4"/>
        <v>0</v>
      </c>
      <c r="AE69" s="243">
        <f t="shared" si="4"/>
        <v>0</v>
      </c>
      <c r="AF69" s="243">
        <f t="shared" si="4"/>
        <v>0</v>
      </c>
      <c r="AG69" s="243">
        <f t="shared" si="4"/>
        <v>0</v>
      </c>
      <c r="AH69" s="243">
        <f t="shared" si="4"/>
        <v>0</v>
      </c>
      <c r="AI69" s="243">
        <f t="shared" si="4"/>
        <v>0</v>
      </c>
      <c r="AJ69" s="243">
        <f t="shared" si="4"/>
        <v>0</v>
      </c>
      <c r="AK69" s="243">
        <f t="shared" si="4"/>
        <v>0</v>
      </c>
      <c r="AL69" s="244">
        <f t="shared" si="4"/>
        <v>0</v>
      </c>
      <c r="AM69" s="245"/>
      <c r="AN69" s="252"/>
      <c r="AO69" s="252"/>
      <c r="AP69" s="252"/>
      <c r="AQ69" s="252"/>
      <c r="AR69" s="252"/>
    </row>
    <row r="70" spans="1:45" ht="30" customHeight="1" thickBot="1">
      <c r="A70" s="399" t="s">
        <v>145</v>
      </c>
      <c r="B70" s="400"/>
      <c r="C70" s="400"/>
      <c r="D70" s="400"/>
      <c r="E70" s="400"/>
      <c r="F70" s="400"/>
      <c r="G70" s="400"/>
      <c r="H70" s="400"/>
      <c r="I70" s="242">
        <f t="shared" ref="I70:AJ70" si="5">+IF(I69&gt;5,5,IF(I69&gt;2,4,IF(I69&gt;0,3,2)))</f>
        <v>2</v>
      </c>
      <c r="J70" s="243">
        <f t="shared" si="5"/>
        <v>2</v>
      </c>
      <c r="K70" s="243">
        <f t="shared" si="5"/>
        <v>2</v>
      </c>
      <c r="L70" s="243">
        <f t="shared" si="5"/>
        <v>2</v>
      </c>
      <c r="M70" s="243">
        <f t="shared" si="5"/>
        <v>2</v>
      </c>
      <c r="N70" s="243">
        <f t="shared" si="5"/>
        <v>2</v>
      </c>
      <c r="O70" s="243">
        <f t="shared" si="5"/>
        <v>2</v>
      </c>
      <c r="P70" s="243">
        <f t="shared" si="5"/>
        <v>2</v>
      </c>
      <c r="Q70" s="243">
        <f t="shared" si="5"/>
        <v>2</v>
      </c>
      <c r="R70" s="243">
        <f t="shared" si="5"/>
        <v>2</v>
      </c>
      <c r="S70" s="243">
        <f t="shared" si="5"/>
        <v>2</v>
      </c>
      <c r="T70" s="243">
        <f t="shared" si="5"/>
        <v>2</v>
      </c>
      <c r="U70" s="243">
        <f t="shared" si="5"/>
        <v>2</v>
      </c>
      <c r="V70" s="243">
        <f t="shared" si="5"/>
        <v>2</v>
      </c>
      <c r="W70" s="243">
        <f t="shared" si="5"/>
        <v>2</v>
      </c>
      <c r="X70" s="243">
        <f t="shared" si="5"/>
        <v>2</v>
      </c>
      <c r="Y70" s="243">
        <f t="shared" si="5"/>
        <v>2</v>
      </c>
      <c r="Z70" s="243">
        <f t="shared" si="5"/>
        <v>2</v>
      </c>
      <c r="AA70" s="243">
        <f t="shared" si="5"/>
        <v>2</v>
      </c>
      <c r="AB70" s="243">
        <f t="shared" si="5"/>
        <v>2</v>
      </c>
      <c r="AC70" s="243">
        <f t="shared" si="5"/>
        <v>2</v>
      </c>
      <c r="AD70" s="243">
        <f t="shared" si="5"/>
        <v>2</v>
      </c>
      <c r="AE70" s="243">
        <f t="shared" si="5"/>
        <v>2</v>
      </c>
      <c r="AF70" s="243">
        <f t="shared" si="5"/>
        <v>2</v>
      </c>
      <c r="AG70" s="243">
        <f t="shared" si="5"/>
        <v>2</v>
      </c>
      <c r="AH70" s="243">
        <f t="shared" si="5"/>
        <v>2</v>
      </c>
      <c r="AI70" s="243">
        <f t="shared" si="5"/>
        <v>2</v>
      </c>
      <c r="AJ70" s="243">
        <f t="shared" si="5"/>
        <v>2</v>
      </c>
      <c r="AK70" s="243">
        <f t="shared" ref="AK70:AL70" si="6">+IF(AK69&gt;5,5,IF(AK69&gt;2,4,IF(AK69&gt;0,3,2)))</f>
        <v>2</v>
      </c>
      <c r="AL70" s="244">
        <f t="shared" si="6"/>
        <v>2</v>
      </c>
      <c r="AM70" s="257"/>
      <c r="AN70" s="257"/>
      <c r="AO70" s="257"/>
      <c r="AP70" s="257"/>
      <c r="AQ70" s="257"/>
      <c r="AR70" s="257"/>
    </row>
    <row r="71" spans="1:45" ht="30" customHeight="1">
      <c r="B71" s="33"/>
      <c r="C71" s="394" t="s">
        <v>16</v>
      </c>
      <c r="D71" s="149"/>
      <c r="E71" s="25">
        <v>6</v>
      </c>
      <c r="F71" s="25">
        <v>5</v>
      </c>
      <c r="G71" s="25">
        <v>4</v>
      </c>
      <c r="H71" s="25">
        <v>3</v>
      </c>
      <c r="I71" s="25">
        <v>2</v>
      </c>
      <c r="J71" s="25">
        <v>1</v>
      </c>
      <c r="K71" s="26" t="s">
        <v>17</v>
      </c>
      <c r="L71" s="5" t="s">
        <v>14</v>
      </c>
      <c r="M71" s="36" t="s">
        <v>18</v>
      </c>
      <c r="N71" s="37" t="s">
        <v>20</v>
      </c>
      <c r="O71" s="37" t="s">
        <v>36</v>
      </c>
      <c r="P71" s="38" t="s">
        <v>37</v>
      </c>
      <c r="Q71" s="208" t="s">
        <v>166</v>
      </c>
      <c r="AJ71" s="5"/>
    </row>
    <row r="72" spans="1:45" ht="30" customHeight="1" thickBot="1">
      <c r="B72" s="34"/>
      <c r="C72" s="380"/>
      <c r="D72" s="148"/>
      <c r="E72" s="27">
        <f t="shared" ref="E72:J72" si="7">+COUNTIFS($F$8:$F$67,E71,$AN$8:$AN$67,"",$AP$8:$AP$67,"")</f>
        <v>0</v>
      </c>
      <c r="F72" s="27">
        <f t="shared" si="7"/>
        <v>0</v>
      </c>
      <c r="G72" s="27">
        <f t="shared" si="7"/>
        <v>0</v>
      </c>
      <c r="H72" s="27">
        <f t="shared" si="7"/>
        <v>0</v>
      </c>
      <c r="I72" s="27">
        <f t="shared" si="7"/>
        <v>0</v>
      </c>
      <c r="J72" s="27">
        <f t="shared" si="7"/>
        <v>0</v>
      </c>
      <c r="K72" s="28">
        <f>SUM(E72:J72)</f>
        <v>0</v>
      </c>
      <c r="L72" s="5" t="s">
        <v>15</v>
      </c>
      <c r="M72" s="39">
        <f>+COUNTIFS(H8:H67,"〇",AP8:AP67,"")</f>
        <v>0</v>
      </c>
      <c r="N72" s="40">
        <f>+AP68</f>
        <v>0</v>
      </c>
      <c r="O72" s="40">
        <f>+AN68</f>
        <v>0</v>
      </c>
      <c r="P72" s="41">
        <f>+AO68</f>
        <v>0</v>
      </c>
      <c r="Q72" s="41">
        <f>+AQ68</f>
        <v>0</v>
      </c>
      <c r="AJ72" s="5"/>
    </row>
    <row r="73" spans="1:45" ht="30" customHeight="1">
      <c r="C73" s="394" t="s">
        <v>40</v>
      </c>
      <c r="D73" s="149"/>
      <c r="E73" s="25">
        <v>6</v>
      </c>
      <c r="F73" s="25">
        <v>5</v>
      </c>
      <c r="G73" s="25">
        <v>4</v>
      </c>
      <c r="H73" s="25">
        <v>3</v>
      </c>
      <c r="I73" s="25">
        <v>2</v>
      </c>
      <c r="J73" s="25">
        <v>1</v>
      </c>
      <c r="K73" s="26" t="s">
        <v>17</v>
      </c>
      <c r="L73" s="5" t="s">
        <v>39</v>
      </c>
      <c r="M73" s="395" t="s">
        <v>38</v>
      </c>
      <c r="N73" s="396"/>
      <c r="AJ73" s="5"/>
    </row>
    <row r="74" spans="1:45" ht="30" customHeight="1" thickBot="1">
      <c r="C74" s="380"/>
      <c r="D74" s="148"/>
      <c r="E74" s="27">
        <f t="shared" ref="E74:J74" si="8">+COUNTIFS($D$8:$D$67,E73,$AN$8:$AN$67,"")</f>
        <v>0</v>
      </c>
      <c r="F74" s="27">
        <f t="shared" si="8"/>
        <v>0</v>
      </c>
      <c r="G74" s="27">
        <f t="shared" si="8"/>
        <v>0</v>
      </c>
      <c r="H74" s="27">
        <f t="shared" si="8"/>
        <v>0</v>
      </c>
      <c r="I74" s="27">
        <f t="shared" si="8"/>
        <v>0</v>
      </c>
      <c r="J74" s="27">
        <f t="shared" si="8"/>
        <v>0</v>
      </c>
      <c r="K74" s="28">
        <f>SUM(E74:J74)</f>
        <v>0</v>
      </c>
      <c r="L74" s="5" t="s">
        <v>41</v>
      </c>
      <c r="M74" s="397">
        <f>+AM68</f>
        <v>0</v>
      </c>
      <c r="N74" s="398"/>
      <c r="AJ74" s="5"/>
    </row>
  </sheetData>
  <sheetProtection sheet="1" scenarios="1"/>
  <mergeCells count="30">
    <mergeCell ref="J4:O4"/>
    <mergeCell ref="P3:Q3"/>
    <mergeCell ref="P4:Q4"/>
    <mergeCell ref="Z1:AB1"/>
    <mergeCell ref="AG1:AO1"/>
    <mergeCell ref="J1:L1"/>
    <mergeCell ref="P1:S1"/>
    <mergeCell ref="T1:V1"/>
    <mergeCell ref="W1:Y1"/>
    <mergeCell ref="J3:O3"/>
    <mergeCell ref="C73:C74"/>
    <mergeCell ref="M73:N73"/>
    <mergeCell ref="M74:N74"/>
    <mergeCell ref="B69:H69"/>
    <mergeCell ref="A70:H70"/>
    <mergeCell ref="AQ6:AQ7"/>
    <mergeCell ref="AP6:AP7"/>
    <mergeCell ref="AR6:AR7"/>
    <mergeCell ref="A68:H68"/>
    <mergeCell ref="C71:C72"/>
    <mergeCell ref="G6:G7"/>
    <mergeCell ref="D6:D7"/>
    <mergeCell ref="A6:A7"/>
    <mergeCell ref="B6:B7"/>
    <mergeCell ref="C6:C7"/>
    <mergeCell ref="E6:E7"/>
    <mergeCell ref="F6:F7"/>
    <mergeCell ref="H6:H7"/>
    <mergeCell ref="AM6:AM7"/>
    <mergeCell ref="AN6:AO6"/>
  </mergeCells>
  <phoneticPr fontId="3"/>
  <conditionalFormatting sqref="I6:AL26 G30:AL45 G49:AL67 AP30:AP45 AP8:AP26">
    <cfRule type="expression" dxfId="186" priority="20">
      <formula>G$6="日"</formula>
    </cfRule>
  </conditionalFormatting>
  <conditionalFormatting sqref="AM5:AP5 AM30:AO45 AM49:AO66 AM6:AN6 AM7:AO26">
    <cfRule type="expression" dxfId="185" priority="19">
      <formula>AM$5="日"</formula>
    </cfRule>
  </conditionalFormatting>
  <conditionalFormatting sqref="I27:AL29">
    <cfRule type="expression" dxfId="184" priority="18">
      <formula>I$6="日"</formula>
    </cfRule>
  </conditionalFormatting>
  <conditionalFormatting sqref="AM27:AO29">
    <cfRule type="expression" dxfId="183" priority="17">
      <formula>AM$5="日"</formula>
    </cfRule>
  </conditionalFormatting>
  <conditionalFormatting sqref="G46:H48">
    <cfRule type="expression" dxfId="182" priority="12">
      <formula>G$6="日"</formula>
    </cfRule>
  </conditionalFormatting>
  <conditionalFormatting sqref="AM46:AO48">
    <cfRule type="expression" dxfId="181" priority="15">
      <formula>AM$5="日"</formula>
    </cfRule>
  </conditionalFormatting>
  <conditionalFormatting sqref="I46:AL48">
    <cfRule type="expression" dxfId="180" priority="16">
      <formula>I$6="日"</formula>
    </cfRule>
  </conditionalFormatting>
  <conditionalFormatting sqref="G8:H26">
    <cfRule type="expression" dxfId="179" priority="14">
      <formula>G$6="日"</formula>
    </cfRule>
  </conditionalFormatting>
  <conditionalFormatting sqref="G27:H29">
    <cfRule type="expression" dxfId="178" priority="13">
      <formula>G$6="日"</formula>
    </cfRule>
  </conditionalFormatting>
  <conditionalFormatting sqref="AP46:AP48">
    <cfRule type="expression" dxfId="177" priority="6">
      <formula>AP$6="日"</formula>
    </cfRule>
  </conditionalFormatting>
  <conditionalFormatting sqref="AP49:AP67">
    <cfRule type="expression" dxfId="176" priority="8">
      <formula>AP$6="日"</formula>
    </cfRule>
  </conditionalFormatting>
  <conditionalFormatting sqref="AP27:AP29">
    <cfRule type="expression" dxfId="175" priority="7">
      <formula>AP$6="日"</formula>
    </cfRule>
  </conditionalFormatting>
  <conditionalFormatting sqref="AQ30:AQ45 AQ8:AQ26">
    <cfRule type="expression" dxfId="174" priority="5">
      <formula>AQ$6="日"</formula>
    </cfRule>
  </conditionalFormatting>
  <conditionalFormatting sqref="AQ5">
    <cfRule type="expression" dxfId="173" priority="4">
      <formula>AQ$5="日"</formula>
    </cfRule>
  </conditionalFormatting>
  <conditionalFormatting sqref="AQ46:AQ48">
    <cfRule type="expression" dxfId="172" priority="1">
      <formula>AQ$6="日"</formula>
    </cfRule>
  </conditionalFormatting>
  <conditionalFormatting sqref="AQ49:AQ67">
    <cfRule type="expression" dxfId="171" priority="3">
      <formula>AQ$6="日"</formula>
    </cfRule>
  </conditionalFormatting>
  <conditionalFormatting sqref="AQ27:AQ29">
    <cfRule type="expression" dxfId="170" priority="2">
      <formula>AQ$6="日"</formula>
    </cfRule>
  </conditionalFormatting>
  <dataValidations count="3">
    <dataValidation type="list" allowBlank="1" showInputMessage="1" showErrorMessage="1" sqref="F8:F67 D8:D67">
      <formula1>"6,5,4,3,2,1"</formula1>
    </dataValidation>
    <dataValidation type="list" allowBlank="1" showInputMessage="1" showErrorMessage="1" sqref="G8:AL67 AP8:AQ67">
      <formula1>"〇"</formula1>
    </dataValidation>
    <dataValidation type="list" allowBlank="1" showInputMessage="1" showErrorMessage="1" sqref="R4:AL4">
      <formula1>"災害,コロナ,その他"</formula1>
    </dataValidation>
  </dataValidations>
  <printOptions horizontalCentered="1"/>
  <pageMargins left="0.19685039370078741" right="0.19685039370078741" top="0.59055118110236227" bottom="0.19685039370078741" header="0.51181102362204722" footer="0.51181102362204722"/>
  <pageSetup paperSize="9" scale="50" orientation="landscape" r:id="rId1"/>
  <headerFooter alignWithMargins="0">
    <oddFooter>&amp;P ページ</oddFooter>
  </headerFooter>
  <rowBreaks count="2" manualBreakCount="2">
    <brk id="27" max="16383" man="1"/>
    <brk id="47"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AU74"/>
  <sheetViews>
    <sheetView view="pageBreakPreview" zoomScale="70" zoomScaleNormal="100" zoomScaleSheetLayoutView="70" workbookViewId="0">
      <pane xSplit="1" ySplit="7" topLeftCell="B8" activePane="bottomRight" state="frozen"/>
      <selection activeCell="O4" sqref="O4:Q4"/>
      <selection pane="topRight" activeCell="O4" sqref="O4:Q4"/>
      <selection pane="bottomLeft" activeCell="O4" sqref="O4:Q4"/>
      <selection pane="bottomRight" activeCell="AV32" sqref="AV32"/>
    </sheetView>
  </sheetViews>
  <sheetFormatPr defaultColWidth="8.625" defaultRowHeight="30" customHeight="1"/>
  <cols>
    <col min="1" max="1" width="5.25" style="9" customWidth="1"/>
    <col min="2" max="2" width="22.625" style="9" customWidth="1"/>
    <col min="3" max="3" width="14.625" style="9" customWidth="1"/>
    <col min="4" max="8" width="6" style="9" customWidth="1"/>
    <col min="9" max="35" width="6" style="5" customWidth="1"/>
    <col min="36" max="36" width="6" style="14" customWidth="1"/>
    <col min="37" max="39" width="6" style="5" customWidth="1"/>
    <col min="40" max="44" width="6" style="1" customWidth="1"/>
    <col min="45" max="45" width="6.375" style="1" customWidth="1"/>
    <col min="46" max="46" width="6" style="5" customWidth="1"/>
    <col min="47" max="47" width="13.75" style="5" bestFit="1" customWidth="1"/>
    <col min="48" max="16384" width="8.625" style="5"/>
  </cols>
  <sheetData>
    <row r="1" spans="1:47" s="3" customFormat="1" ht="42.75" customHeight="1">
      <c r="A1" s="20"/>
      <c r="B1" s="15" t="s">
        <v>161</v>
      </c>
      <c r="C1" s="29"/>
      <c r="D1" s="29"/>
      <c r="E1" s="15"/>
      <c r="F1" s="15"/>
      <c r="G1" s="15"/>
      <c r="H1" s="15"/>
      <c r="I1" s="16"/>
      <c r="J1" s="413">
        <v>2023</v>
      </c>
      <c r="K1" s="413"/>
      <c r="L1" s="413"/>
      <c r="M1" s="15" t="s">
        <v>19</v>
      </c>
      <c r="N1" s="35">
        <v>7</v>
      </c>
      <c r="O1" s="21" t="s">
        <v>10</v>
      </c>
      <c r="P1" s="408" t="s">
        <v>3</v>
      </c>
      <c r="Q1" s="409"/>
      <c r="R1" s="409"/>
      <c r="S1" s="410"/>
      <c r="T1" s="414">
        <f>+K74</f>
        <v>0</v>
      </c>
      <c r="U1" s="414"/>
      <c r="V1" s="414"/>
      <c r="W1" s="408" t="s">
        <v>21</v>
      </c>
      <c r="X1" s="409"/>
      <c r="Y1" s="410"/>
      <c r="Z1" s="408">
        <f>+COUNTA(I68:AM68)-COUNTIF(I68:AM68,0)+AM4</f>
        <v>0</v>
      </c>
      <c r="AA1" s="409"/>
      <c r="AB1" s="410"/>
      <c r="AC1" s="20" t="s">
        <v>22</v>
      </c>
      <c r="AD1" s="15"/>
      <c r="AE1" s="15"/>
      <c r="AF1" s="21"/>
      <c r="AG1" s="411">
        <f>+報告書様式!O4</f>
        <v>0</v>
      </c>
      <c r="AH1" s="412"/>
      <c r="AI1" s="412"/>
      <c r="AJ1" s="412"/>
      <c r="AK1" s="412"/>
      <c r="AL1" s="412"/>
      <c r="AM1" s="412"/>
      <c r="AN1" s="412"/>
      <c r="AO1" s="412"/>
      <c r="AP1" s="150"/>
      <c r="AQ1" s="150"/>
      <c r="AR1" s="150"/>
      <c r="AS1" s="145"/>
      <c r="AU1" s="22"/>
    </row>
    <row r="2" spans="1:47" s="3" customFormat="1" ht="15.75" customHeight="1" thickBot="1">
      <c r="A2" s="16"/>
      <c r="B2" s="16"/>
      <c r="C2" s="152"/>
      <c r="D2" s="152"/>
      <c r="E2" s="16"/>
      <c r="F2" s="16"/>
      <c r="G2" s="16"/>
      <c r="H2" s="16"/>
      <c r="I2" s="16"/>
      <c r="J2" s="156"/>
      <c r="K2" s="156"/>
      <c r="L2" s="156"/>
      <c r="M2" s="157"/>
      <c r="N2" s="156"/>
      <c r="O2" s="157"/>
      <c r="P2" s="158"/>
      <c r="Q2" s="158"/>
      <c r="R2" s="158"/>
      <c r="S2" s="158"/>
      <c r="T2" s="159"/>
      <c r="U2" s="159"/>
      <c r="V2" s="159"/>
      <c r="W2" s="158"/>
      <c r="X2" s="158"/>
      <c r="Y2" s="158"/>
      <c r="Z2" s="160"/>
      <c r="AA2" s="160"/>
      <c r="AB2" s="160"/>
      <c r="AC2" s="157"/>
      <c r="AD2" s="157"/>
      <c r="AE2" s="157"/>
      <c r="AF2" s="157"/>
      <c r="AG2" s="161"/>
      <c r="AH2" s="161"/>
      <c r="AI2" s="161"/>
      <c r="AJ2" s="161"/>
      <c r="AK2" s="161"/>
      <c r="AL2" s="161"/>
      <c r="AM2" s="161"/>
      <c r="AN2" s="154"/>
      <c r="AO2" s="154"/>
      <c r="AP2" s="154"/>
      <c r="AQ2" s="154"/>
      <c r="AR2" s="154"/>
      <c r="AS2" s="155"/>
      <c r="AU2" s="22"/>
    </row>
    <row r="3" spans="1:47" s="3" customFormat="1" ht="34.5" customHeight="1">
      <c r="A3" s="16"/>
      <c r="B3" s="16"/>
      <c r="C3" s="152"/>
      <c r="D3" s="152"/>
      <c r="E3" s="16"/>
      <c r="F3" s="16"/>
      <c r="G3" s="16"/>
      <c r="H3" s="16"/>
      <c r="I3" s="16"/>
      <c r="J3" s="415" t="s">
        <v>148</v>
      </c>
      <c r="K3" s="416"/>
      <c r="L3" s="416"/>
      <c r="M3" s="416"/>
      <c r="N3" s="416"/>
      <c r="O3" s="416"/>
      <c r="P3" s="406" t="s">
        <v>149</v>
      </c>
      <c r="Q3" s="406"/>
      <c r="R3" s="181"/>
      <c r="S3" s="181"/>
      <c r="T3" s="182"/>
      <c r="U3" s="182"/>
      <c r="V3" s="182"/>
      <c r="W3" s="181"/>
      <c r="X3" s="181"/>
      <c r="Y3" s="181"/>
      <c r="Z3" s="183"/>
      <c r="AA3" s="183"/>
      <c r="AB3" s="183"/>
      <c r="AC3" s="184"/>
      <c r="AD3" s="184"/>
      <c r="AE3" s="184"/>
      <c r="AF3" s="184"/>
      <c r="AG3" s="185"/>
      <c r="AH3" s="185"/>
      <c r="AI3" s="185"/>
      <c r="AJ3" s="185"/>
      <c r="AK3" s="185"/>
      <c r="AL3" s="185"/>
      <c r="AM3" s="162" t="s">
        <v>151</v>
      </c>
      <c r="AN3" s="154"/>
      <c r="AO3" s="154"/>
      <c r="AP3" s="154"/>
      <c r="AQ3" s="154"/>
      <c r="AR3" s="154"/>
      <c r="AS3" s="155"/>
      <c r="AU3" s="22"/>
    </row>
    <row r="4" spans="1:47" s="3" customFormat="1" ht="34.5" customHeight="1" thickBot="1">
      <c r="A4" s="16"/>
      <c r="B4" s="16"/>
      <c r="C4" s="152"/>
      <c r="D4" s="152"/>
      <c r="E4" s="16"/>
      <c r="F4" s="16"/>
      <c r="G4" s="16"/>
      <c r="H4" s="16"/>
      <c r="I4" s="16"/>
      <c r="J4" s="404" t="s">
        <v>152</v>
      </c>
      <c r="K4" s="405"/>
      <c r="L4" s="405"/>
      <c r="M4" s="405"/>
      <c r="N4" s="405"/>
      <c r="O4" s="405"/>
      <c r="P4" s="407" t="s">
        <v>150</v>
      </c>
      <c r="Q4" s="407"/>
      <c r="R4" s="186"/>
      <c r="S4" s="186"/>
      <c r="T4" s="187"/>
      <c r="U4" s="187"/>
      <c r="V4" s="187"/>
      <c r="W4" s="186"/>
      <c r="X4" s="186"/>
      <c r="Y4" s="186"/>
      <c r="Z4" s="188"/>
      <c r="AA4" s="188"/>
      <c r="AB4" s="188"/>
      <c r="AC4" s="188"/>
      <c r="AD4" s="188"/>
      <c r="AE4" s="188"/>
      <c r="AF4" s="188"/>
      <c r="AG4" s="188"/>
      <c r="AH4" s="188"/>
      <c r="AI4" s="188"/>
      <c r="AJ4" s="188"/>
      <c r="AK4" s="188"/>
      <c r="AL4" s="188"/>
      <c r="AM4" s="163">
        <f>+COUNTA(R3:AL3)</f>
        <v>0</v>
      </c>
      <c r="AN4" s="154"/>
      <c r="AO4" s="154"/>
      <c r="AP4" s="154"/>
      <c r="AQ4" s="154"/>
      <c r="AR4" s="154"/>
      <c r="AS4" s="155"/>
      <c r="AU4" s="22"/>
    </row>
    <row r="5" spans="1:47" s="3" customFormat="1" ht="12.75" customHeight="1" thickBot="1">
      <c r="A5" s="16"/>
      <c r="B5" s="16"/>
      <c r="C5" s="16"/>
      <c r="D5" s="16"/>
      <c r="E5" s="16"/>
      <c r="F5" s="16"/>
      <c r="G5" s="16"/>
      <c r="H5" s="16"/>
      <c r="I5" s="6"/>
      <c r="J5" s="6"/>
      <c r="K5" s="4"/>
      <c r="L5" s="4"/>
      <c r="M5" s="4"/>
      <c r="N5" s="4"/>
      <c r="O5" s="7"/>
      <c r="P5" s="7"/>
      <c r="Q5" s="7"/>
      <c r="R5" s="4"/>
      <c r="S5" s="4"/>
      <c r="T5" s="4"/>
      <c r="U5" s="4"/>
      <c r="V5" s="4"/>
      <c r="W5" s="4"/>
      <c r="X5" s="4"/>
      <c r="Y5" s="4"/>
      <c r="Z5" s="4"/>
      <c r="AA5" s="4"/>
      <c r="AB5" s="4"/>
      <c r="AC5" s="4"/>
      <c r="AD5" s="4"/>
      <c r="AE5" s="4"/>
      <c r="AF5" s="4"/>
      <c r="AG5" s="4"/>
      <c r="AH5" s="8"/>
      <c r="AI5" s="4"/>
      <c r="AJ5" s="13"/>
      <c r="AK5" s="4"/>
      <c r="AL5" s="4"/>
      <c r="AM5" s="4"/>
      <c r="AN5" s="12"/>
      <c r="AO5" s="17"/>
      <c r="AP5" s="17"/>
      <c r="AQ5" s="17"/>
      <c r="AR5" s="17"/>
      <c r="AS5" s="2"/>
    </row>
    <row r="6" spans="1:47" s="3" customFormat="1" ht="24.75" customHeight="1">
      <c r="A6" s="384" t="s">
        <v>1</v>
      </c>
      <c r="B6" s="383" t="s">
        <v>0</v>
      </c>
      <c r="C6" s="383" t="s">
        <v>5</v>
      </c>
      <c r="D6" s="383" t="s">
        <v>6</v>
      </c>
      <c r="E6" s="383" t="s">
        <v>7</v>
      </c>
      <c r="F6" s="386" t="s">
        <v>8</v>
      </c>
      <c r="G6" s="381" t="s">
        <v>147</v>
      </c>
      <c r="H6" s="388" t="s">
        <v>9</v>
      </c>
      <c r="I6" s="23" t="str">
        <f>+TEXT(DATE($J$1,$N$1,I7),"aaa")</f>
        <v>土</v>
      </c>
      <c r="J6" s="146" t="str">
        <f t="shared" ref="J6:AM6" si="0">+TEXT(DATE($J$1,$N$1,J7),"aaa")</f>
        <v>日</v>
      </c>
      <c r="K6" s="146" t="str">
        <f t="shared" si="0"/>
        <v>月</v>
      </c>
      <c r="L6" s="146" t="str">
        <f t="shared" si="0"/>
        <v>火</v>
      </c>
      <c r="M6" s="146" t="str">
        <f t="shared" si="0"/>
        <v>水</v>
      </c>
      <c r="N6" s="146" t="str">
        <f t="shared" si="0"/>
        <v>木</v>
      </c>
      <c r="O6" s="146" t="str">
        <f t="shared" si="0"/>
        <v>金</v>
      </c>
      <c r="P6" s="146" t="str">
        <f t="shared" si="0"/>
        <v>土</v>
      </c>
      <c r="Q6" s="146" t="str">
        <f t="shared" si="0"/>
        <v>日</v>
      </c>
      <c r="R6" s="146" t="str">
        <f t="shared" si="0"/>
        <v>月</v>
      </c>
      <c r="S6" s="146" t="str">
        <f t="shared" si="0"/>
        <v>火</v>
      </c>
      <c r="T6" s="146" t="str">
        <f t="shared" si="0"/>
        <v>水</v>
      </c>
      <c r="U6" s="146" t="str">
        <f t="shared" si="0"/>
        <v>木</v>
      </c>
      <c r="V6" s="146" t="str">
        <f t="shared" si="0"/>
        <v>金</v>
      </c>
      <c r="W6" s="146" t="str">
        <f t="shared" si="0"/>
        <v>土</v>
      </c>
      <c r="X6" s="146" t="str">
        <f t="shared" si="0"/>
        <v>日</v>
      </c>
      <c r="Y6" s="146" t="str">
        <f t="shared" si="0"/>
        <v>月</v>
      </c>
      <c r="Z6" s="146" t="str">
        <f t="shared" si="0"/>
        <v>火</v>
      </c>
      <c r="AA6" s="146" t="str">
        <f t="shared" si="0"/>
        <v>水</v>
      </c>
      <c r="AB6" s="146" t="str">
        <f t="shared" si="0"/>
        <v>木</v>
      </c>
      <c r="AC6" s="146" t="str">
        <f t="shared" si="0"/>
        <v>金</v>
      </c>
      <c r="AD6" s="146" t="str">
        <f t="shared" si="0"/>
        <v>土</v>
      </c>
      <c r="AE6" s="146" t="str">
        <f t="shared" si="0"/>
        <v>日</v>
      </c>
      <c r="AF6" s="146" t="str">
        <f t="shared" si="0"/>
        <v>月</v>
      </c>
      <c r="AG6" s="146" t="str">
        <f t="shared" si="0"/>
        <v>火</v>
      </c>
      <c r="AH6" s="146" t="str">
        <f t="shared" si="0"/>
        <v>水</v>
      </c>
      <c r="AI6" s="146" t="str">
        <f t="shared" si="0"/>
        <v>木</v>
      </c>
      <c r="AJ6" s="146" t="str">
        <f t="shared" si="0"/>
        <v>金</v>
      </c>
      <c r="AK6" s="146" t="str">
        <f t="shared" si="0"/>
        <v>土</v>
      </c>
      <c r="AL6" s="146" t="str">
        <f t="shared" si="0"/>
        <v>日</v>
      </c>
      <c r="AM6" s="146" t="str">
        <f t="shared" si="0"/>
        <v>月</v>
      </c>
      <c r="AN6" s="390" t="s">
        <v>2</v>
      </c>
      <c r="AO6" s="392" t="s">
        <v>11</v>
      </c>
      <c r="AP6" s="393"/>
      <c r="AQ6" s="372" t="s">
        <v>164</v>
      </c>
      <c r="AR6" s="372" t="s">
        <v>163</v>
      </c>
      <c r="AS6" s="374" t="s">
        <v>4</v>
      </c>
    </row>
    <row r="7" spans="1:47" s="3" customFormat="1" ht="24.75" customHeight="1">
      <c r="A7" s="385"/>
      <c r="B7" s="371"/>
      <c r="C7" s="371"/>
      <c r="D7" s="371"/>
      <c r="E7" s="371"/>
      <c r="F7" s="387"/>
      <c r="G7" s="382"/>
      <c r="H7" s="389"/>
      <c r="I7" s="23">
        <v>1</v>
      </c>
      <c r="J7" s="146">
        <v>2</v>
      </c>
      <c r="K7" s="146">
        <v>3</v>
      </c>
      <c r="L7" s="146">
        <v>4</v>
      </c>
      <c r="M7" s="146">
        <v>5</v>
      </c>
      <c r="N7" s="146">
        <v>6</v>
      </c>
      <c r="O7" s="146">
        <v>7</v>
      </c>
      <c r="P7" s="146">
        <v>8</v>
      </c>
      <c r="Q7" s="146">
        <v>9</v>
      </c>
      <c r="R7" s="146">
        <v>10</v>
      </c>
      <c r="S7" s="146">
        <v>11</v>
      </c>
      <c r="T7" s="146">
        <v>12</v>
      </c>
      <c r="U7" s="146">
        <v>13</v>
      </c>
      <c r="V7" s="146">
        <v>14</v>
      </c>
      <c r="W7" s="146">
        <v>15</v>
      </c>
      <c r="X7" s="146">
        <v>16</v>
      </c>
      <c r="Y7" s="146">
        <v>17</v>
      </c>
      <c r="Z7" s="146">
        <v>18</v>
      </c>
      <c r="AA7" s="146">
        <v>19</v>
      </c>
      <c r="AB7" s="146">
        <v>20</v>
      </c>
      <c r="AC7" s="146">
        <v>21</v>
      </c>
      <c r="AD7" s="146">
        <v>22</v>
      </c>
      <c r="AE7" s="146">
        <v>23</v>
      </c>
      <c r="AF7" s="146">
        <v>24</v>
      </c>
      <c r="AG7" s="146">
        <v>25</v>
      </c>
      <c r="AH7" s="146">
        <v>26</v>
      </c>
      <c r="AI7" s="146">
        <v>27</v>
      </c>
      <c r="AJ7" s="146">
        <v>28</v>
      </c>
      <c r="AK7" s="146">
        <v>29</v>
      </c>
      <c r="AL7" s="19">
        <v>30</v>
      </c>
      <c r="AM7" s="10">
        <v>31</v>
      </c>
      <c r="AN7" s="391"/>
      <c r="AO7" s="18" t="s">
        <v>12</v>
      </c>
      <c r="AP7" s="18" t="s">
        <v>13</v>
      </c>
      <c r="AQ7" s="373"/>
      <c r="AR7" s="373"/>
      <c r="AS7" s="375"/>
    </row>
    <row r="8" spans="1:47" s="3" customFormat="1" ht="33.75" customHeight="1">
      <c r="A8" s="172">
        <v>1</v>
      </c>
      <c r="B8" s="173"/>
      <c r="C8" s="174"/>
      <c r="D8" s="174"/>
      <c r="E8" s="174"/>
      <c r="F8" s="174"/>
      <c r="G8" s="212"/>
      <c r="H8" s="213"/>
      <c r="I8" s="217"/>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8"/>
      <c r="AL8" s="218"/>
      <c r="AM8" s="219"/>
      <c r="AN8" s="175">
        <f>COUNTIF(I8:AM8,"〇")</f>
        <v>0</v>
      </c>
      <c r="AO8" s="189"/>
      <c r="AP8" s="189"/>
      <c r="AQ8" s="218"/>
      <c r="AR8" s="218"/>
      <c r="AS8" s="253"/>
    </row>
    <row r="9" spans="1:47" s="3" customFormat="1" ht="33.75" customHeight="1">
      <c r="A9" s="24">
        <v>2</v>
      </c>
      <c r="B9" s="164"/>
      <c r="C9" s="164"/>
      <c r="D9" s="164"/>
      <c r="E9" s="164"/>
      <c r="F9" s="164"/>
      <c r="G9" s="169"/>
      <c r="H9" s="214"/>
      <c r="I9" s="221"/>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222"/>
      <c r="AL9" s="222"/>
      <c r="AM9" s="223"/>
      <c r="AN9" s="165">
        <f t="shared" ref="AN9:AN67" si="1">COUNTIF(I9:AM9,"〇")</f>
        <v>0</v>
      </c>
      <c r="AO9" s="190"/>
      <c r="AP9" s="190"/>
      <c r="AQ9" s="222"/>
      <c r="AR9" s="222"/>
      <c r="AS9" s="254"/>
    </row>
    <row r="10" spans="1:47" s="3" customFormat="1" ht="33.75" customHeight="1">
      <c r="A10" s="24">
        <v>3</v>
      </c>
      <c r="B10" s="164"/>
      <c r="C10" s="164"/>
      <c r="D10" s="164"/>
      <c r="E10" s="164"/>
      <c r="F10" s="164"/>
      <c r="G10" s="169"/>
      <c r="H10" s="214"/>
      <c r="I10" s="221"/>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222"/>
      <c r="AL10" s="222"/>
      <c r="AM10" s="223"/>
      <c r="AN10" s="165">
        <f t="shared" si="1"/>
        <v>0</v>
      </c>
      <c r="AO10" s="190"/>
      <c r="AP10" s="190"/>
      <c r="AQ10" s="222"/>
      <c r="AR10" s="222"/>
      <c r="AS10" s="254"/>
    </row>
    <row r="11" spans="1:47" ht="33.75" customHeight="1">
      <c r="A11" s="24">
        <v>4</v>
      </c>
      <c r="B11" s="164"/>
      <c r="C11" s="164"/>
      <c r="D11" s="164"/>
      <c r="E11" s="164"/>
      <c r="F11" s="164"/>
      <c r="G11" s="169"/>
      <c r="H11" s="214"/>
      <c r="I11" s="221"/>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222"/>
      <c r="AL11" s="222"/>
      <c r="AM11" s="223"/>
      <c r="AN11" s="165">
        <f t="shared" si="1"/>
        <v>0</v>
      </c>
      <c r="AO11" s="190"/>
      <c r="AP11" s="190"/>
      <c r="AQ11" s="222"/>
      <c r="AR11" s="222"/>
      <c r="AS11" s="254"/>
    </row>
    <row r="12" spans="1:47" ht="33.75" customHeight="1">
      <c r="A12" s="24">
        <v>5</v>
      </c>
      <c r="B12" s="164"/>
      <c r="C12" s="164"/>
      <c r="D12" s="164"/>
      <c r="E12" s="164"/>
      <c r="F12" s="164"/>
      <c r="G12" s="169"/>
      <c r="H12" s="214"/>
      <c r="I12" s="221"/>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222"/>
      <c r="AL12" s="222"/>
      <c r="AM12" s="223"/>
      <c r="AN12" s="165">
        <f t="shared" si="1"/>
        <v>0</v>
      </c>
      <c r="AO12" s="190"/>
      <c r="AP12" s="190"/>
      <c r="AQ12" s="222"/>
      <c r="AR12" s="222"/>
      <c r="AS12" s="254"/>
    </row>
    <row r="13" spans="1:47" ht="33.75" customHeight="1">
      <c r="A13" s="24">
        <v>6</v>
      </c>
      <c r="B13" s="164"/>
      <c r="C13" s="164"/>
      <c r="D13" s="164"/>
      <c r="E13" s="164"/>
      <c r="F13" s="164"/>
      <c r="G13" s="169"/>
      <c r="H13" s="214"/>
      <c r="I13" s="221"/>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222"/>
      <c r="AL13" s="222"/>
      <c r="AM13" s="223"/>
      <c r="AN13" s="165">
        <f t="shared" si="1"/>
        <v>0</v>
      </c>
      <c r="AO13" s="190"/>
      <c r="AP13" s="190"/>
      <c r="AQ13" s="222"/>
      <c r="AR13" s="222"/>
      <c r="AS13" s="254"/>
    </row>
    <row r="14" spans="1:47" ht="33.75" customHeight="1">
      <c r="A14" s="24">
        <v>7</v>
      </c>
      <c r="B14" s="164"/>
      <c r="C14" s="164"/>
      <c r="D14" s="164"/>
      <c r="E14" s="164"/>
      <c r="F14" s="164"/>
      <c r="G14" s="169"/>
      <c r="H14" s="214"/>
      <c r="I14" s="221"/>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222"/>
      <c r="AL14" s="222"/>
      <c r="AM14" s="223"/>
      <c r="AN14" s="165">
        <f t="shared" si="1"/>
        <v>0</v>
      </c>
      <c r="AO14" s="190"/>
      <c r="AP14" s="190"/>
      <c r="AQ14" s="222"/>
      <c r="AR14" s="222"/>
      <c r="AS14" s="254"/>
    </row>
    <row r="15" spans="1:47" ht="33.75" customHeight="1">
      <c r="A15" s="24">
        <v>8</v>
      </c>
      <c r="B15" s="164"/>
      <c r="C15" s="164"/>
      <c r="D15" s="164"/>
      <c r="E15" s="164"/>
      <c r="F15" s="164"/>
      <c r="G15" s="169"/>
      <c r="H15" s="214"/>
      <c r="I15" s="221"/>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222"/>
      <c r="AL15" s="222"/>
      <c r="AM15" s="223"/>
      <c r="AN15" s="165">
        <f t="shared" si="1"/>
        <v>0</v>
      </c>
      <c r="AO15" s="190"/>
      <c r="AP15" s="190"/>
      <c r="AQ15" s="222"/>
      <c r="AR15" s="222"/>
      <c r="AS15" s="254"/>
    </row>
    <row r="16" spans="1:47" ht="33.75" customHeight="1">
      <c r="A16" s="24">
        <v>9</v>
      </c>
      <c r="B16" s="164"/>
      <c r="C16" s="164"/>
      <c r="D16" s="164"/>
      <c r="E16" s="164"/>
      <c r="F16" s="164"/>
      <c r="G16" s="169"/>
      <c r="H16" s="214"/>
      <c r="I16" s="221"/>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222"/>
      <c r="AL16" s="222"/>
      <c r="AM16" s="223"/>
      <c r="AN16" s="165">
        <f t="shared" si="1"/>
        <v>0</v>
      </c>
      <c r="AO16" s="190"/>
      <c r="AP16" s="190"/>
      <c r="AQ16" s="222"/>
      <c r="AR16" s="222"/>
      <c r="AS16" s="254"/>
    </row>
    <row r="17" spans="1:45" ht="33.75" customHeight="1">
      <c r="A17" s="24">
        <v>10</v>
      </c>
      <c r="B17" s="164"/>
      <c r="C17" s="164"/>
      <c r="D17" s="164"/>
      <c r="E17" s="164"/>
      <c r="F17" s="164"/>
      <c r="G17" s="169"/>
      <c r="H17" s="214"/>
      <c r="I17" s="221"/>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222"/>
      <c r="AL17" s="222"/>
      <c r="AM17" s="223"/>
      <c r="AN17" s="165">
        <f t="shared" si="1"/>
        <v>0</v>
      </c>
      <c r="AO17" s="190"/>
      <c r="AP17" s="190"/>
      <c r="AQ17" s="222"/>
      <c r="AR17" s="222"/>
      <c r="AS17" s="254"/>
    </row>
    <row r="18" spans="1:45" ht="30" customHeight="1">
      <c r="A18" s="24">
        <v>11</v>
      </c>
      <c r="B18" s="164"/>
      <c r="C18" s="164"/>
      <c r="D18" s="164"/>
      <c r="E18" s="164"/>
      <c r="F18" s="164"/>
      <c r="G18" s="169"/>
      <c r="H18" s="214"/>
      <c r="I18" s="221"/>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222"/>
      <c r="AL18" s="222"/>
      <c r="AM18" s="223"/>
      <c r="AN18" s="165">
        <f t="shared" si="1"/>
        <v>0</v>
      </c>
      <c r="AO18" s="190"/>
      <c r="AP18" s="190"/>
      <c r="AQ18" s="222"/>
      <c r="AR18" s="222"/>
      <c r="AS18" s="254"/>
    </row>
    <row r="19" spans="1:45" ht="30" customHeight="1">
      <c r="A19" s="24">
        <v>12</v>
      </c>
      <c r="B19" s="164"/>
      <c r="C19" s="164"/>
      <c r="D19" s="164"/>
      <c r="E19" s="164"/>
      <c r="F19" s="164"/>
      <c r="G19" s="169"/>
      <c r="H19" s="214"/>
      <c r="I19" s="221"/>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222"/>
      <c r="AL19" s="222"/>
      <c r="AM19" s="223"/>
      <c r="AN19" s="165">
        <f t="shared" si="1"/>
        <v>0</v>
      </c>
      <c r="AO19" s="190"/>
      <c r="AP19" s="190"/>
      <c r="AQ19" s="222"/>
      <c r="AR19" s="222"/>
      <c r="AS19" s="254"/>
    </row>
    <row r="20" spans="1:45" ht="33.75" customHeight="1">
      <c r="A20" s="24">
        <v>13</v>
      </c>
      <c r="B20" s="164"/>
      <c r="C20" s="164"/>
      <c r="D20" s="164"/>
      <c r="E20" s="164"/>
      <c r="F20" s="164"/>
      <c r="G20" s="169"/>
      <c r="H20" s="214"/>
      <c r="I20" s="221"/>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222"/>
      <c r="AL20" s="222"/>
      <c r="AM20" s="223"/>
      <c r="AN20" s="165">
        <f t="shared" si="1"/>
        <v>0</v>
      </c>
      <c r="AO20" s="190"/>
      <c r="AP20" s="190"/>
      <c r="AQ20" s="222"/>
      <c r="AR20" s="222"/>
      <c r="AS20" s="254"/>
    </row>
    <row r="21" spans="1:45" ht="33.75" customHeight="1">
      <c r="A21" s="24">
        <v>14</v>
      </c>
      <c r="B21" s="164"/>
      <c r="C21" s="164"/>
      <c r="D21" s="164"/>
      <c r="E21" s="164"/>
      <c r="F21" s="164"/>
      <c r="G21" s="169"/>
      <c r="H21" s="214"/>
      <c r="I21" s="221"/>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222"/>
      <c r="AL21" s="222"/>
      <c r="AM21" s="223"/>
      <c r="AN21" s="165">
        <f t="shared" si="1"/>
        <v>0</v>
      </c>
      <c r="AO21" s="190"/>
      <c r="AP21" s="190"/>
      <c r="AQ21" s="222"/>
      <c r="AR21" s="222"/>
      <c r="AS21" s="254"/>
    </row>
    <row r="22" spans="1:45" ht="33.75" customHeight="1">
      <c r="A22" s="24">
        <v>15</v>
      </c>
      <c r="B22" s="164"/>
      <c r="C22" s="164"/>
      <c r="D22" s="164"/>
      <c r="E22" s="164"/>
      <c r="F22" s="164"/>
      <c r="G22" s="169"/>
      <c r="H22" s="214"/>
      <c r="I22" s="221"/>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222"/>
      <c r="AL22" s="222"/>
      <c r="AM22" s="223"/>
      <c r="AN22" s="165">
        <f t="shared" si="1"/>
        <v>0</v>
      </c>
      <c r="AO22" s="190"/>
      <c r="AP22" s="190"/>
      <c r="AQ22" s="222"/>
      <c r="AR22" s="222"/>
      <c r="AS22" s="254"/>
    </row>
    <row r="23" spans="1:45" ht="33.75" customHeight="1">
      <c r="A23" s="24">
        <v>16</v>
      </c>
      <c r="B23" s="164"/>
      <c r="C23" s="164"/>
      <c r="D23" s="164"/>
      <c r="E23" s="164"/>
      <c r="F23" s="164"/>
      <c r="G23" s="169"/>
      <c r="H23" s="214"/>
      <c r="I23" s="221"/>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222"/>
      <c r="AL23" s="222"/>
      <c r="AM23" s="223"/>
      <c r="AN23" s="165">
        <f t="shared" si="1"/>
        <v>0</v>
      </c>
      <c r="AO23" s="190"/>
      <c r="AP23" s="190"/>
      <c r="AQ23" s="222"/>
      <c r="AR23" s="222"/>
      <c r="AS23" s="254"/>
    </row>
    <row r="24" spans="1:45" ht="33.75" customHeight="1">
      <c r="A24" s="24">
        <v>17</v>
      </c>
      <c r="B24" s="164"/>
      <c r="C24" s="164"/>
      <c r="D24" s="164"/>
      <c r="E24" s="164"/>
      <c r="F24" s="164"/>
      <c r="G24" s="169"/>
      <c r="H24" s="214"/>
      <c r="I24" s="221"/>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222"/>
      <c r="AL24" s="222"/>
      <c r="AM24" s="223"/>
      <c r="AN24" s="165">
        <f t="shared" si="1"/>
        <v>0</v>
      </c>
      <c r="AO24" s="190"/>
      <c r="AP24" s="190"/>
      <c r="AQ24" s="222"/>
      <c r="AR24" s="222"/>
      <c r="AS24" s="254"/>
    </row>
    <row r="25" spans="1:45" ht="33.75" customHeight="1">
      <c r="A25" s="24">
        <v>18</v>
      </c>
      <c r="B25" s="168"/>
      <c r="C25" s="168"/>
      <c r="D25" s="164"/>
      <c r="E25" s="164"/>
      <c r="F25" s="164"/>
      <c r="G25" s="169"/>
      <c r="H25" s="214"/>
      <c r="I25" s="221"/>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222"/>
      <c r="AL25" s="222"/>
      <c r="AM25" s="223"/>
      <c r="AN25" s="165">
        <f t="shared" si="1"/>
        <v>0</v>
      </c>
      <c r="AO25" s="190"/>
      <c r="AP25" s="190"/>
      <c r="AQ25" s="222"/>
      <c r="AR25" s="222"/>
      <c r="AS25" s="254"/>
    </row>
    <row r="26" spans="1:45" ht="33.75" customHeight="1">
      <c r="A26" s="24">
        <v>19</v>
      </c>
      <c r="B26" s="164"/>
      <c r="C26" s="168"/>
      <c r="D26" s="164"/>
      <c r="E26" s="164"/>
      <c r="F26" s="164"/>
      <c r="G26" s="169"/>
      <c r="H26" s="214"/>
      <c r="I26" s="221"/>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222"/>
      <c r="AL26" s="222"/>
      <c r="AM26" s="223"/>
      <c r="AN26" s="165">
        <f t="shared" si="1"/>
        <v>0</v>
      </c>
      <c r="AO26" s="190"/>
      <c r="AP26" s="190"/>
      <c r="AQ26" s="222"/>
      <c r="AR26" s="222"/>
      <c r="AS26" s="254"/>
    </row>
    <row r="27" spans="1:45" ht="33.75" customHeight="1">
      <c r="A27" s="24">
        <v>20</v>
      </c>
      <c r="B27" s="164"/>
      <c r="C27" s="164"/>
      <c r="D27" s="164"/>
      <c r="E27" s="164"/>
      <c r="F27" s="164"/>
      <c r="G27" s="169"/>
      <c r="H27" s="214"/>
      <c r="I27" s="221"/>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222"/>
      <c r="AL27" s="222"/>
      <c r="AM27" s="223"/>
      <c r="AN27" s="165">
        <f t="shared" si="1"/>
        <v>0</v>
      </c>
      <c r="AO27" s="190"/>
      <c r="AP27" s="190"/>
      <c r="AQ27" s="222"/>
      <c r="AR27" s="222"/>
      <c r="AS27" s="254"/>
    </row>
    <row r="28" spans="1:45" ht="30" customHeight="1">
      <c r="A28" s="24">
        <v>21</v>
      </c>
      <c r="B28" s="164"/>
      <c r="C28" s="164"/>
      <c r="D28" s="164"/>
      <c r="E28" s="164"/>
      <c r="F28" s="164"/>
      <c r="G28" s="169"/>
      <c r="H28" s="214"/>
      <c r="I28" s="221"/>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222"/>
      <c r="AL28" s="222"/>
      <c r="AM28" s="223"/>
      <c r="AN28" s="165">
        <f t="shared" si="1"/>
        <v>0</v>
      </c>
      <c r="AO28" s="190"/>
      <c r="AP28" s="190"/>
      <c r="AQ28" s="222"/>
      <c r="AR28" s="222"/>
      <c r="AS28" s="254"/>
    </row>
    <row r="29" spans="1:45" ht="30" customHeight="1">
      <c r="A29" s="24">
        <v>22</v>
      </c>
      <c r="B29" s="164"/>
      <c r="C29" s="164"/>
      <c r="D29" s="164"/>
      <c r="E29" s="164"/>
      <c r="F29" s="164"/>
      <c r="G29" s="169"/>
      <c r="H29" s="214"/>
      <c r="I29" s="221"/>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222"/>
      <c r="AL29" s="222"/>
      <c r="AM29" s="223"/>
      <c r="AN29" s="165">
        <f t="shared" si="1"/>
        <v>0</v>
      </c>
      <c r="AO29" s="190"/>
      <c r="AP29" s="190"/>
      <c r="AQ29" s="222"/>
      <c r="AR29" s="222"/>
      <c r="AS29" s="254"/>
    </row>
    <row r="30" spans="1:45" ht="30" customHeight="1">
      <c r="A30" s="24">
        <v>23</v>
      </c>
      <c r="B30" s="164"/>
      <c r="C30" s="164"/>
      <c r="D30" s="169"/>
      <c r="E30" s="169"/>
      <c r="F30" s="169"/>
      <c r="G30" s="169"/>
      <c r="H30" s="214"/>
      <c r="I30" s="221"/>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222"/>
      <c r="AL30" s="222"/>
      <c r="AM30" s="223"/>
      <c r="AN30" s="165">
        <f t="shared" si="1"/>
        <v>0</v>
      </c>
      <c r="AO30" s="190"/>
      <c r="AP30" s="190"/>
      <c r="AQ30" s="222"/>
      <c r="AR30" s="222"/>
      <c r="AS30" s="254"/>
    </row>
    <row r="31" spans="1:45" ht="30" customHeight="1">
      <c r="A31" s="24">
        <v>24</v>
      </c>
      <c r="B31" s="164"/>
      <c r="C31" s="164"/>
      <c r="D31" s="169"/>
      <c r="E31" s="169"/>
      <c r="F31" s="169"/>
      <c r="G31" s="169"/>
      <c r="H31" s="214"/>
      <c r="I31" s="221"/>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222"/>
      <c r="AL31" s="222"/>
      <c r="AM31" s="223"/>
      <c r="AN31" s="165">
        <f t="shared" si="1"/>
        <v>0</v>
      </c>
      <c r="AO31" s="190"/>
      <c r="AP31" s="190"/>
      <c r="AQ31" s="222"/>
      <c r="AR31" s="222"/>
      <c r="AS31" s="254"/>
    </row>
    <row r="32" spans="1:45" ht="30" customHeight="1">
      <c r="A32" s="24">
        <v>25</v>
      </c>
      <c r="B32" s="164"/>
      <c r="C32" s="164"/>
      <c r="D32" s="169"/>
      <c r="E32" s="169"/>
      <c r="F32" s="169"/>
      <c r="G32" s="169"/>
      <c r="H32" s="214"/>
      <c r="I32" s="221"/>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222"/>
      <c r="AL32" s="222"/>
      <c r="AM32" s="223"/>
      <c r="AN32" s="165">
        <f t="shared" si="1"/>
        <v>0</v>
      </c>
      <c r="AO32" s="190"/>
      <c r="AP32" s="190"/>
      <c r="AQ32" s="222"/>
      <c r="AR32" s="222"/>
      <c r="AS32" s="254"/>
    </row>
    <row r="33" spans="1:45" ht="30" customHeight="1">
      <c r="A33" s="24">
        <v>26</v>
      </c>
      <c r="B33" s="164"/>
      <c r="C33" s="164"/>
      <c r="D33" s="169"/>
      <c r="E33" s="169"/>
      <c r="F33" s="169"/>
      <c r="G33" s="169"/>
      <c r="H33" s="214"/>
      <c r="I33" s="221"/>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222"/>
      <c r="AL33" s="222"/>
      <c r="AM33" s="223"/>
      <c r="AN33" s="165">
        <f t="shared" si="1"/>
        <v>0</v>
      </c>
      <c r="AO33" s="190"/>
      <c r="AP33" s="190"/>
      <c r="AQ33" s="222"/>
      <c r="AR33" s="222"/>
      <c r="AS33" s="254"/>
    </row>
    <row r="34" spans="1:45" ht="30" customHeight="1">
      <c r="A34" s="24">
        <v>27</v>
      </c>
      <c r="B34" s="164"/>
      <c r="C34" s="164"/>
      <c r="D34" s="169"/>
      <c r="E34" s="169"/>
      <c r="F34" s="169"/>
      <c r="G34" s="169"/>
      <c r="H34" s="214"/>
      <c r="I34" s="221"/>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222"/>
      <c r="AL34" s="222"/>
      <c r="AM34" s="223"/>
      <c r="AN34" s="165">
        <f t="shared" si="1"/>
        <v>0</v>
      </c>
      <c r="AO34" s="190"/>
      <c r="AP34" s="190"/>
      <c r="AQ34" s="222"/>
      <c r="AR34" s="222"/>
      <c r="AS34" s="254"/>
    </row>
    <row r="35" spans="1:45" ht="30" customHeight="1">
      <c r="A35" s="24">
        <v>28</v>
      </c>
      <c r="B35" s="164"/>
      <c r="C35" s="164"/>
      <c r="D35" s="169"/>
      <c r="E35" s="169"/>
      <c r="F35" s="169"/>
      <c r="G35" s="169"/>
      <c r="H35" s="214"/>
      <c r="I35" s="221"/>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222"/>
      <c r="AL35" s="222"/>
      <c r="AM35" s="223"/>
      <c r="AN35" s="165">
        <f t="shared" si="1"/>
        <v>0</v>
      </c>
      <c r="AO35" s="190"/>
      <c r="AP35" s="190"/>
      <c r="AQ35" s="222"/>
      <c r="AR35" s="222"/>
      <c r="AS35" s="254"/>
    </row>
    <row r="36" spans="1:45" ht="30" customHeight="1">
      <c r="A36" s="24">
        <v>29</v>
      </c>
      <c r="B36" s="164"/>
      <c r="C36" s="164"/>
      <c r="D36" s="169"/>
      <c r="E36" s="169"/>
      <c r="F36" s="169"/>
      <c r="G36" s="169"/>
      <c r="H36" s="214"/>
      <c r="I36" s="221"/>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222"/>
      <c r="AL36" s="222"/>
      <c r="AM36" s="223"/>
      <c r="AN36" s="165">
        <f t="shared" si="1"/>
        <v>0</v>
      </c>
      <c r="AO36" s="190"/>
      <c r="AP36" s="190"/>
      <c r="AQ36" s="222"/>
      <c r="AR36" s="222"/>
      <c r="AS36" s="254"/>
    </row>
    <row r="37" spans="1:45" ht="30" customHeight="1">
      <c r="A37" s="24">
        <v>30</v>
      </c>
      <c r="B37" s="164"/>
      <c r="C37" s="164"/>
      <c r="D37" s="169"/>
      <c r="E37" s="169"/>
      <c r="F37" s="169"/>
      <c r="G37" s="169"/>
      <c r="H37" s="214"/>
      <c r="I37" s="221"/>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222"/>
      <c r="AL37" s="222"/>
      <c r="AM37" s="223"/>
      <c r="AN37" s="165">
        <f t="shared" si="1"/>
        <v>0</v>
      </c>
      <c r="AO37" s="190"/>
      <c r="AP37" s="190"/>
      <c r="AQ37" s="222"/>
      <c r="AR37" s="222"/>
      <c r="AS37" s="254"/>
    </row>
    <row r="38" spans="1:45" ht="30" customHeight="1">
      <c r="A38" s="24">
        <v>31</v>
      </c>
      <c r="B38" s="164"/>
      <c r="C38" s="164"/>
      <c r="D38" s="169"/>
      <c r="E38" s="169"/>
      <c r="F38" s="169"/>
      <c r="G38" s="169"/>
      <c r="H38" s="214"/>
      <c r="I38" s="221"/>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222"/>
      <c r="AL38" s="222"/>
      <c r="AM38" s="223"/>
      <c r="AN38" s="165">
        <f t="shared" si="1"/>
        <v>0</v>
      </c>
      <c r="AO38" s="190"/>
      <c r="AP38" s="190"/>
      <c r="AQ38" s="222"/>
      <c r="AR38" s="222"/>
      <c r="AS38" s="254"/>
    </row>
    <row r="39" spans="1:45" ht="30" customHeight="1">
      <c r="A39" s="24">
        <v>32</v>
      </c>
      <c r="B39" s="164"/>
      <c r="C39" s="164"/>
      <c r="D39" s="169"/>
      <c r="E39" s="169"/>
      <c r="F39" s="169"/>
      <c r="G39" s="169"/>
      <c r="H39" s="214"/>
      <c r="I39" s="221"/>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222"/>
      <c r="AL39" s="222"/>
      <c r="AM39" s="223"/>
      <c r="AN39" s="165">
        <f t="shared" si="1"/>
        <v>0</v>
      </c>
      <c r="AO39" s="190"/>
      <c r="AP39" s="190"/>
      <c r="AQ39" s="222"/>
      <c r="AR39" s="222"/>
      <c r="AS39" s="254"/>
    </row>
    <row r="40" spans="1:45" ht="30" customHeight="1">
      <c r="A40" s="24">
        <v>33</v>
      </c>
      <c r="B40" s="164"/>
      <c r="C40" s="164"/>
      <c r="D40" s="169"/>
      <c r="E40" s="169"/>
      <c r="F40" s="169"/>
      <c r="G40" s="169"/>
      <c r="H40" s="214"/>
      <c r="I40" s="221"/>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222"/>
      <c r="AL40" s="222"/>
      <c r="AM40" s="223"/>
      <c r="AN40" s="165">
        <f t="shared" si="1"/>
        <v>0</v>
      </c>
      <c r="AO40" s="190"/>
      <c r="AP40" s="190"/>
      <c r="AQ40" s="222"/>
      <c r="AR40" s="222"/>
      <c r="AS40" s="254"/>
    </row>
    <row r="41" spans="1:45" ht="30" customHeight="1">
      <c r="A41" s="24">
        <v>34</v>
      </c>
      <c r="B41" s="164"/>
      <c r="C41" s="164"/>
      <c r="D41" s="169"/>
      <c r="E41" s="169"/>
      <c r="F41" s="169"/>
      <c r="G41" s="169"/>
      <c r="H41" s="214"/>
      <c r="I41" s="221"/>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222"/>
      <c r="AL41" s="222"/>
      <c r="AM41" s="223"/>
      <c r="AN41" s="165">
        <f t="shared" si="1"/>
        <v>0</v>
      </c>
      <c r="AO41" s="190"/>
      <c r="AP41" s="190"/>
      <c r="AQ41" s="222"/>
      <c r="AR41" s="222"/>
      <c r="AS41" s="254"/>
    </row>
    <row r="42" spans="1:45" ht="30" customHeight="1">
      <c r="A42" s="24">
        <v>35</v>
      </c>
      <c r="B42" s="164"/>
      <c r="C42" s="164"/>
      <c r="D42" s="169"/>
      <c r="E42" s="169"/>
      <c r="F42" s="169"/>
      <c r="G42" s="169"/>
      <c r="H42" s="214"/>
      <c r="I42" s="221"/>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222"/>
      <c r="AL42" s="222"/>
      <c r="AM42" s="223"/>
      <c r="AN42" s="165">
        <f t="shared" si="1"/>
        <v>0</v>
      </c>
      <c r="AO42" s="190"/>
      <c r="AP42" s="190"/>
      <c r="AQ42" s="222"/>
      <c r="AR42" s="222"/>
      <c r="AS42" s="254"/>
    </row>
    <row r="43" spans="1:45" ht="30" customHeight="1">
      <c r="A43" s="24">
        <v>36</v>
      </c>
      <c r="B43" s="164"/>
      <c r="C43" s="164"/>
      <c r="D43" s="169"/>
      <c r="E43" s="169"/>
      <c r="F43" s="169"/>
      <c r="G43" s="169"/>
      <c r="H43" s="214"/>
      <c r="I43" s="221"/>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222"/>
      <c r="AL43" s="222"/>
      <c r="AM43" s="223"/>
      <c r="AN43" s="165">
        <f t="shared" si="1"/>
        <v>0</v>
      </c>
      <c r="AO43" s="190"/>
      <c r="AP43" s="190"/>
      <c r="AQ43" s="222"/>
      <c r="AR43" s="222"/>
      <c r="AS43" s="254"/>
    </row>
    <row r="44" spans="1:45" ht="30" customHeight="1">
      <c r="A44" s="24">
        <v>37</v>
      </c>
      <c r="B44" s="164"/>
      <c r="C44" s="164"/>
      <c r="D44" s="169"/>
      <c r="E44" s="169"/>
      <c r="F44" s="169"/>
      <c r="G44" s="169"/>
      <c r="H44" s="214"/>
      <c r="I44" s="221"/>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222"/>
      <c r="AL44" s="222"/>
      <c r="AM44" s="223"/>
      <c r="AN44" s="165">
        <f t="shared" si="1"/>
        <v>0</v>
      </c>
      <c r="AO44" s="190"/>
      <c r="AP44" s="190"/>
      <c r="AQ44" s="222"/>
      <c r="AR44" s="222"/>
      <c r="AS44" s="254"/>
    </row>
    <row r="45" spans="1:45" ht="30" customHeight="1">
      <c r="A45" s="24">
        <v>38</v>
      </c>
      <c r="B45" s="164"/>
      <c r="C45" s="164"/>
      <c r="D45" s="169"/>
      <c r="E45" s="169"/>
      <c r="F45" s="169"/>
      <c r="G45" s="169"/>
      <c r="H45" s="214"/>
      <c r="I45" s="221"/>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222"/>
      <c r="AL45" s="222"/>
      <c r="AM45" s="223"/>
      <c r="AN45" s="165">
        <f t="shared" si="1"/>
        <v>0</v>
      </c>
      <c r="AO45" s="190"/>
      <c r="AP45" s="190"/>
      <c r="AQ45" s="222"/>
      <c r="AR45" s="222"/>
      <c r="AS45" s="254"/>
    </row>
    <row r="46" spans="1:45" ht="30" customHeight="1">
      <c r="A46" s="24">
        <v>39</v>
      </c>
      <c r="B46" s="164"/>
      <c r="C46" s="164"/>
      <c r="D46" s="164"/>
      <c r="E46" s="164"/>
      <c r="F46" s="164"/>
      <c r="G46" s="169"/>
      <c r="H46" s="214"/>
      <c r="I46" s="221"/>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222"/>
      <c r="AL46" s="222"/>
      <c r="AM46" s="223"/>
      <c r="AN46" s="165">
        <f t="shared" si="1"/>
        <v>0</v>
      </c>
      <c r="AO46" s="190"/>
      <c r="AP46" s="190"/>
      <c r="AQ46" s="222"/>
      <c r="AR46" s="222"/>
      <c r="AS46" s="254"/>
    </row>
    <row r="47" spans="1:45" ht="30" customHeight="1">
      <c r="A47" s="24">
        <v>40</v>
      </c>
      <c r="B47" s="164"/>
      <c r="C47" s="164"/>
      <c r="D47" s="164"/>
      <c r="E47" s="164"/>
      <c r="F47" s="164"/>
      <c r="G47" s="169"/>
      <c r="H47" s="214"/>
      <c r="I47" s="221"/>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222"/>
      <c r="AL47" s="222"/>
      <c r="AM47" s="223"/>
      <c r="AN47" s="165">
        <f t="shared" si="1"/>
        <v>0</v>
      </c>
      <c r="AO47" s="190"/>
      <c r="AP47" s="190"/>
      <c r="AQ47" s="222"/>
      <c r="AR47" s="222"/>
      <c r="AS47" s="254"/>
    </row>
    <row r="48" spans="1:45" ht="30" customHeight="1">
      <c r="A48" s="24">
        <v>41</v>
      </c>
      <c r="B48" s="164"/>
      <c r="C48" s="164"/>
      <c r="D48" s="164"/>
      <c r="E48" s="164"/>
      <c r="F48" s="164"/>
      <c r="G48" s="169"/>
      <c r="H48" s="214"/>
      <c r="I48" s="221"/>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222"/>
      <c r="AL48" s="222"/>
      <c r="AM48" s="223"/>
      <c r="AN48" s="165">
        <f t="shared" si="1"/>
        <v>0</v>
      </c>
      <c r="AO48" s="190"/>
      <c r="AP48" s="190"/>
      <c r="AQ48" s="222"/>
      <c r="AR48" s="222"/>
      <c r="AS48" s="254"/>
    </row>
    <row r="49" spans="1:45" ht="30" customHeight="1">
      <c r="A49" s="24">
        <v>42</v>
      </c>
      <c r="B49" s="164"/>
      <c r="C49" s="164"/>
      <c r="D49" s="169"/>
      <c r="E49" s="169"/>
      <c r="F49" s="169"/>
      <c r="G49" s="169"/>
      <c r="H49" s="214"/>
      <c r="I49" s="221"/>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222"/>
      <c r="AL49" s="222"/>
      <c r="AM49" s="223"/>
      <c r="AN49" s="165">
        <f t="shared" si="1"/>
        <v>0</v>
      </c>
      <c r="AO49" s="190"/>
      <c r="AP49" s="190"/>
      <c r="AQ49" s="222"/>
      <c r="AR49" s="222"/>
      <c r="AS49" s="254"/>
    </row>
    <row r="50" spans="1:45" ht="30" customHeight="1">
      <c r="A50" s="24">
        <v>43</v>
      </c>
      <c r="B50" s="169"/>
      <c r="C50" s="226"/>
      <c r="D50" s="169"/>
      <c r="E50" s="169"/>
      <c r="F50" s="169"/>
      <c r="G50" s="169"/>
      <c r="H50" s="214"/>
      <c r="I50" s="221"/>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222"/>
      <c r="AL50" s="222"/>
      <c r="AM50" s="223"/>
      <c r="AN50" s="165">
        <f t="shared" si="1"/>
        <v>0</v>
      </c>
      <c r="AO50" s="190"/>
      <c r="AP50" s="190"/>
      <c r="AQ50" s="222"/>
      <c r="AR50" s="222"/>
      <c r="AS50" s="254"/>
    </row>
    <row r="51" spans="1:45" ht="30" customHeight="1">
      <c r="A51" s="24">
        <v>44</v>
      </c>
      <c r="B51" s="169"/>
      <c r="C51" s="226"/>
      <c r="D51" s="169"/>
      <c r="E51" s="169"/>
      <c r="F51" s="169"/>
      <c r="G51" s="169"/>
      <c r="H51" s="214"/>
      <c r="I51" s="221"/>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222"/>
      <c r="AL51" s="222"/>
      <c r="AM51" s="223"/>
      <c r="AN51" s="165">
        <f t="shared" si="1"/>
        <v>0</v>
      </c>
      <c r="AO51" s="190"/>
      <c r="AP51" s="190"/>
      <c r="AQ51" s="222"/>
      <c r="AR51" s="222"/>
      <c r="AS51" s="254"/>
    </row>
    <row r="52" spans="1:45" ht="30" customHeight="1">
      <c r="A52" s="24">
        <v>45</v>
      </c>
      <c r="B52" s="169"/>
      <c r="C52" s="226"/>
      <c r="D52" s="169"/>
      <c r="E52" s="169"/>
      <c r="F52" s="169"/>
      <c r="G52" s="169"/>
      <c r="H52" s="214"/>
      <c r="I52" s="221"/>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222"/>
      <c r="AL52" s="222"/>
      <c r="AM52" s="223"/>
      <c r="AN52" s="165">
        <f t="shared" si="1"/>
        <v>0</v>
      </c>
      <c r="AO52" s="190"/>
      <c r="AP52" s="190"/>
      <c r="AQ52" s="222"/>
      <c r="AR52" s="222"/>
      <c r="AS52" s="254"/>
    </row>
    <row r="53" spans="1:45" ht="30" customHeight="1">
      <c r="A53" s="24">
        <v>46</v>
      </c>
      <c r="B53" s="169"/>
      <c r="C53" s="226"/>
      <c r="D53" s="169"/>
      <c r="E53" s="169"/>
      <c r="F53" s="169"/>
      <c r="G53" s="169"/>
      <c r="H53" s="214"/>
      <c r="I53" s="221"/>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222"/>
      <c r="AL53" s="222"/>
      <c r="AM53" s="223"/>
      <c r="AN53" s="165">
        <f t="shared" si="1"/>
        <v>0</v>
      </c>
      <c r="AO53" s="190"/>
      <c r="AP53" s="190"/>
      <c r="AQ53" s="222"/>
      <c r="AR53" s="222"/>
      <c r="AS53" s="254"/>
    </row>
    <row r="54" spans="1:45" ht="30" customHeight="1">
      <c r="A54" s="24">
        <v>47</v>
      </c>
      <c r="B54" s="169"/>
      <c r="C54" s="226"/>
      <c r="D54" s="169"/>
      <c r="E54" s="169"/>
      <c r="F54" s="169"/>
      <c r="G54" s="169"/>
      <c r="H54" s="214"/>
      <c r="I54" s="221"/>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222"/>
      <c r="AL54" s="222"/>
      <c r="AM54" s="223"/>
      <c r="AN54" s="165">
        <f t="shared" si="1"/>
        <v>0</v>
      </c>
      <c r="AO54" s="190"/>
      <c r="AP54" s="190"/>
      <c r="AQ54" s="222"/>
      <c r="AR54" s="222"/>
      <c r="AS54" s="254"/>
    </row>
    <row r="55" spans="1:45" ht="30" customHeight="1">
      <c r="A55" s="24">
        <v>48</v>
      </c>
      <c r="B55" s="169"/>
      <c r="C55" s="226"/>
      <c r="D55" s="169"/>
      <c r="E55" s="169"/>
      <c r="F55" s="169"/>
      <c r="G55" s="169"/>
      <c r="H55" s="214"/>
      <c r="I55" s="221"/>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222"/>
      <c r="AL55" s="222"/>
      <c r="AM55" s="223"/>
      <c r="AN55" s="165">
        <f t="shared" si="1"/>
        <v>0</v>
      </c>
      <c r="AO55" s="190"/>
      <c r="AP55" s="190"/>
      <c r="AQ55" s="222"/>
      <c r="AR55" s="222"/>
      <c r="AS55" s="254"/>
    </row>
    <row r="56" spans="1:45" ht="30" customHeight="1">
      <c r="A56" s="24">
        <v>49</v>
      </c>
      <c r="B56" s="169"/>
      <c r="C56" s="226"/>
      <c r="D56" s="169"/>
      <c r="E56" s="169"/>
      <c r="F56" s="169"/>
      <c r="G56" s="169"/>
      <c r="H56" s="214"/>
      <c r="I56" s="221"/>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222"/>
      <c r="AL56" s="222"/>
      <c r="AM56" s="223"/>
      <c r="AN56" s="165">
        <f t="shared" si="1"/>
        <v>0</v>
      </c>
      <c r="AO56" s="190"/>
      <c r="AP56" s="190"/>
      <c r="AQ56" s="222"/>
      <c r="AR56" s="222"/>
      <c r="AS56" s="254"/>
    </row>
    <row r="57" spans="1:45" ht="30" customHeight="1">
      <c r="A57" s="24">
        <v>50</v>
      </c>
      <c r="B57" s="169"/>
      <c r="C57" s="226"/>
      <c r="D57" s="169"/>
      <c r="E57" s="169"/>
      <c r="F57" s="169"/>
      <c r="G57" s="169"/>
      <c r="H57" s="214"/>
      <c r="I57" s="221"/>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69"/>
      <c r="AK57" s="222"/>
      <c r="AL57" s="222"/>
      <c r="AM57" s="223"/>
      <c r="AN57" s="165">
        <f t="shared" si="1"/>
        <v>0</v>
      </c>
      <c r="AO57" s="190"/>
      <c r="AP57" s="190"/>
      <c r="AQ57" s="222"/>
      <c r="AR57" s="222"/>
      <c r="AS57" s="254"/>
    </row>
    <row r="58" spans="1:45" ht="30" customHeight="1">
      <c r="A58" s="24">
        <v>51</v>
      </c>
      <c r="B58" s="169"/>
      <c r="C58" s="226"/>
      <c r="D58" s="169"/>
      <c r="E58" s="169"/>
      <c r="F58" s="169"/>
      <c r="G58" s="169"/>
      <c r="H58" s="214"/>
      <c r="I58" s="221"/>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222"/>
      <c r="AL58" s="222"/>
      <c r="AM58" s="223"/>
      <c r="AN58" s="165">
        <f t="shared" si="1"/>
        <v>0</v>
      </c>
      <c r="AO58" s="190"/>
      <c r="AP58" s="190"/>
      <c r="AQ58" s="222"/>
      <c r="AR58" s="222"/>
      <c r="AS58" s="254"/>
    </row>
    <row r="59" spans="1:45" ht="30" customHeight="1">
      <c r="A59" s="24">
        <v>52</v>
      </c>
      <c r="B59" s="169"/>
      <c r="C59" s="226"/>
      <c r="D59" s="169"/>
      <c r="E59" s="169"/>
      <c r="F59" s="169"/>
      <c r="G59" s="169"/>
      <c r="H59" s="214"/>
      <c r="I59" s="221"/>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222"/>
      <c r="AL59" s="222"/>
      <c r="AM59" s="223"/>
      <c r="AN59" s="165">
        <f t="shared" si="1"/>
        <v>0</v>
      </c>
      <c r="AO59" s="190"/>
      <c r="AP59" s="190"/>
      <c r="AQ59" s="222"/>
      <c r="AR59" s="222"/>
      <c r="AS59" s="254"/>
    </row>
    <row r="60" spans="1:45" ht="30" customHeight="1">
      <c r="A60" s="24">
        <v>53</v>
      </c>
      <c r="B60" s="169"/>
      <c r="C60" s="226"/>
      <c r="D60" s="169"/>
      <c r="E60" s="169"/>
      <c r="F60" s="169"/>
      <c r="G60" s="169"/>
      <c r="H60" s="214"/>
      <c r="I60" s="221"/>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222"/>
      <c r="AL60" s="222"/>
      <c r="AM60" s="223"/>
      <c r="AN60" s="165">
        <f t="shared" si="1"/>
        <v>0</v>
      </c>
      <c r="AO60" s="190"/>
      <c r="AP60" s="190"/>
      <c r="AQ60" s="222"/>
      <c r="AR60" s="222"/>
      <c r="AS60" s="254"/>
    </row>
    <row r="61" spans="1:45" ht="30" customHeight="1">
      <c r="A61" s="24">
        <v>54</v>
      </c>
      <c r="B61" s="169"/>
      <c r="C61" s="226"/>
      <c r="D61" s="169"/>
      <c r="E61" s="169"/>
      <c r="F61" s="169"/>
      <c r="G61" s="169"/>
      <c r="H61" s="214"/>
      <c r="I61" s="221"/>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222"/>
      <c r="AL61" s="222"/>
      <c r="AM61" s="223"/>
      <c r="AN61" s="165">
        <f t="shared" si="1"/>
        <v>0</v>
      </c>
      <c r="AO61" s="190"/>
      <c r="AP61" s="190"/>
      <c r="AQ61" s="222"/>
      <c r="AR61" s="222"/>
      <c r="AS61" s="254"/>
    </row>
    <row r="62" spans="1:45" ht="30" customHeight="1">
      <c r="A62" s="24">
        <v>55</v>
      </c>
      <c r="B62" s="169"/>
      <c r="C62" s="226"/>
      <c r="D62" s="169"/>
      <c r="E62" s="169"/>
      <c r="F62" s="169"/>
      <c r="G62" s="169"/>
      <c r="H62" s="214"/>
      <c r="I62" s="221"/>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222"/>
      <c r="AL62" s="222"/>
      <c r="AM62" s="223"/>
      <c r="AN62" s="165">
        <f t="shared" si="1"/>
        <v>0</v>
      </c>
      <c r="AO62" s="190"/>
      <c r="AP62" s="190"/>
      <c r="AQ62" s="222"/>
      <c r="AR62" s="222"/>
      <c r="AS62" s="254"/>
    </row>
    <row r="63" spans="1:45" ht="30" customHeight="1">
      <c r="A63" s="24">
        <v>56</v>
      </c>
      <c r="B63" s="169"/>
      <c r="C63" s="226"/>
      <c r="D63" s="169"/>
      <c r="E63" s="169"/>
      <c r="F63" s="169"/>
      <c r="G63" s="169"/>
      <c r="H63" s="214"/>
      <c r="I63" s="221"/>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222"/>
      <c r="AL63" s="222"/>
      <c r="AM63" s="223"/>
      <c r="AN63" s="165">
        <f t="shared" si="1"/>
        <v>0</v>
      </c>
      <c r="AO63" s="190"/>
      <c r="AP63" s="190"/>
      <c r="AQ63" s="222"/>
      <c r="AR63" s="222"/>
      <c r="AS63" s="254"/>
    </row>
    <row r="64" spans="1:45" ht="30" customHeight="1">
      <c r="A64" s="24">
        <v>57</v>
      </c>
      <c r="B64" s="169"/>
      <c r="C64" s="226"/>
      <c r="D64" s="169"/>
      <c r="E64" s="169"/>
      <c r="F64" s="169"/>
      <c r="G64" s="169"/>
      <c r="H64" s="214"/>
      <c r="I64" s="221"/>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222"/>
      <c r="AL64" s="222"/>
      <c r="AM64" s="223"/>
      <c r="AN64" s="165">
        <f t="shared" si="1"/>
        <v>0</v>
      </c>
      <c r="AO64" s="190"/>
      <c r="AP64" s="190"/>
      <c r="AQ64" s="222"/>
      <c r="AR64" s="222"/>
      <c r="AS64" s="254"/>
    </row>
    <row r="65" spans="1:45" ht="30" customHeight="1">
      <c r="A65" s="24">
        <v>58</v>
      </c>
      <c r="B65" s="169"/>
      <c r="C65" s="226"/>
      <c r="D65" s="169"/>
      <c r="E65" s="169"/>
      <c r="F65" s="169"/>
      <c r="G65" s="169"/>
      <c r="H65" s="214"/>
      <c r="I65" s="221"/>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222"/>
      <c r="AL65" s="222"/>
      <c r="AM65" s="223"/>
      <c r="AN65" s="165">
        <f t="shared" si="1"/>
        <v>0</v>
      </c>
      <c r="AO65" s="190"/>
      <c r="AP65" s="190"/>
      <c r="AQ65" s="222"/>
      <c r="AR65" s="222"/>
      <c r="AS65" s="254"/>
    </row>
    <row r="66" spans="1:45" ht="30" customHeight="1">
      <c r="A66" s="24">
        <v>59</v>
      </c>
      <c r="B66" s="169"/>
      <c r="C66" s="226"/>
      <c r="D66" s="169"/>
      <c r="E66" s="169"/>
      <c r="F66" s="169"/>
      <c r="G66" s="169"/>
      <c r="H66" s="214"/>
      <c r="I66" s="221"/>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222"/>
      <c r="AL66" s="222"/>
      <c r="AM66" s="223"/>
      <c r="AN66" s="165">
        <f t="shared" si="1"/>
        <v>0</v>
      </c>
      <c r="AO66" s="190"/>
      <c r="AP66" s="190"/>
      <c r="AQ66" s="222"/>
      <c r="AR66" s="222"/>
      <c r="AS66" s="254"/>
    </row>
    <row r="67" spans="1:45" ht="30" customHeight="1" thickBot="1">
      <c r="A67" s="24">
        <v>60</v>
      </c>
      <c r="B67" s="215"/>
      <c r="C67" s="227"/>
      <c r="D67" s="215"/>
      <c r="E67" s="215"/>
      <c r="F67" s="215"/>
      <c r="G67" s="215"/>
      <c r="H67" s="216"/>
      <c r="I67" s="228"/>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215"/>
      <c r="AI67" s="215"/>
      <c r="AJ67" s="215"/>
      <c r="AK67" s="229"/>
      <c r="AL67" s="229"/>
      <c r="AM67" s="230"/>
      <c r="AN67" s="231">
        <f t="shared" si="1"/>
        <v>0</v>
      </c>
      <c r="AO67" s="233"/>
      <c r="AP67" s="233"/>
      <c r="AQ67" s="229"/>
      <c r="AR67" s="229"/>
      <c r="AS67" s="255"/>
    </row>
    <row r="68" spans="1:45" ht="30" customHeight="1" thickTop="1" thickBot="1">
      <c r="A68" s="376" t="s">
        <v>2</v>
      </c>
      <c r="B68" s="377"/>
      <c r="C68" s="377"/>
      <c r="D68" s="377"/>
      <c r="E68" s="377"/>
      <c r="F68" s="377"/>
      <c r="G68" s="377"/>
      <c r="H68" s="378"/>
      <c r="I68" s="236">
        <f>COUNTIF(I8:I67,"〇")</f>
        <v>0</v>
      </c>
      <c r="J68" s="237">
        <f>COUNTIF(J8:J67,"〇")</f>
        <v>0</v>
      </c>
      <c r="K68" s="237">
        <f>COUNTIF(K8:K67,"〇")</f>
        <v>0</v>
      </c>
      <c r="L68" s="237">
        <f>COUNTIF(L8:L67,"〇")</f>
        <v>0</v>
      </c>
      <c r="M68" s="237">
        <f>COUNTIF(M8:M67,"〇")</f>
        <v>0</v>
      </c>
      <c r="N68" s="237">
        <f t="shared" ref="N68:AM68" si="2">COUNTIF(N8:N67,"〇")</f>
        <v>0</v>
      </c>
      <c r="O68" s="237">
        <f t="shared" si="2"/>
        <v>0</v>
      </c>
      <c r="P68" s="237">
        <f t="shared" si="2"/>
        <v>0</v>
      </c>
      <c r="Q68" s="237">
        <f t="shared" si="2"/>
        <v>0</v>
      </c>
      <c r="R68" s="237">
        <f t="shared" si="2"/>
        <v>0</v>
      </c>
      <c r="S68" s="237">
        <f t="shared" si="2"/>
        <v>0</v>
      </c>
      <c r="T68" s="237">
        <f t="shared" si="2"/>
        <v>0</v>
      </c>
      <c r="U68" s="237">
        <f t="shared" si="2"/>
        <v>0</v>
      </c>
      <c r="V68" s="237">
        <f t="shared" si="2"/>
        <v>0</v>
      </c>
      <c r="W68" s="237">
        <f t="shared" si="2"/>
        <v>0</v>
      </c>
      <c r="X68" s="237">
        <f t="shared" si="2"/>
        <v>0</v>
      </c>
      <c r="Y68" s="237">
        <f t="shared" si="2"/>
        <v>0</v>
      </c>
      <c r="Z68" s="237">
        <f t="shared" si="2"/>
        <v>0</v>
      </c>
      <c r="AA68" s="237">
        <f t="shared" si="2"/>
        <v>0</v>
      </c>
      <c r="AB68" s="237">
        <f t="shared" si="2"/>
        <v>0</v>
      </c>
      <c r="AC68" s="237">
        <f t="shared" si="2"/>
        <v>0</v>
      </c>
      <c r="AD68" s="237">
        <f t="shared" si="2"/>
        <v>0</v>
      </c>
      <c r="AE68" s="237">
        <f t="shared" si="2"/>
        <v>0</v>
      </c>
      <c r="AF68" s="237">
        <f t="shared" si="2"/>
        <v>0</v>
      </c>
      <c r="AG68" s="237">
        <f t="shared" si="2"/>
        <v>0</v>
      </c>
      <c r="AH68" s="237">
        <f t="shared" si="2"/>
        <v>0</v>
      </c>
      <c r="AI68" s="237">
        <f t="shared" si="2"/>
        <v>0</v>
      </c>
      <c r="AJ68" s="237">
        <f t="shared" si="2"/>
        <v>0</v>
      </c>
      <c r="AK68" s="237">
        <f t="shared" si="2"/>
        <v>0</v>
      </c>
      <c r="AL68" s="237">
        <f t="shared" si="2"/>
        <v>0</v>
      </c>
      <c r="AM68" s="237">
        <f t="shared" si="2"/>
        <v>0</v>
      </c>
      <c r="AN68" s="249">
        <f>SUM(AN8:AN67)</f>
        <v>0</v>
      </c>
      <c r="AO68" s="250">
        <f>+COUNTA(AO8:AO67)</f>
        <v>0</v>
      </c>
      <c r="AP68" s="250">
        <f>+COUNTA(AP8:AP67)</f>
        <v>0</v>
      </c>
      <c r="AQ68" s="250">
        <f>COUNTIF(AQ8:AQ67,"〇")</f>
        <v>0</v>
      </c>
      <c r="AR68" s="250">
        <f>COUNTIF(AR8:AR67,"〇")</f>
        <v>0</v>
      </c>
      <c r="AS68" s="251"/>
    </row>
    <row r="69" spans="1:45" ht="30" customHeight="1" thickBot="1">
      <c r="A69" s="241"/>
      <c r="B69" s="402" t="s">
        <v>146</v>
      </c>
      <c r="C69" s="402"/>
      <c r="D69" s="402"/>
      <c r="E69" s="402"/>
      <c r="F69" s="402"/>
      <c r="G69" s="402"/>
      <c r="H69" s="403"/>
      <c r="I69" s="242">
        <f>+COUNTIFS($H$8:$H$67,"〇",I8:I67,"〇")</f>
        <v>0</v>
      </c>
      <c r="J69" s="243">
        <f t="shared" ref="J69:AM69" si="3">+COUNTIFS($H$8:$H$67,"〇",J8:J67,"〇")</f>
        <v>0</v>
      </c>
      <c r="K69" s="243">
        <f t="shared" si="3"/>
        <v>0</v>
      </c>
      <c r="L69" s="243">
        <f t="shared" si="3"/>
        <v>0</v>
      </c>
      <c r="M69" s="243">
        <f t="shared" si="3"/>
        <v>0</v>
      </c>
      <c r="N69" s="243">
        <f t="shared" si="3"/>
        <v>0</v>
      </c>
      <c r="O69" s="243">
        <f t="shared" si="3"/>
        <v>0</v>
      </c>
      <c r="P69" s="243">
        <f t="shared" si="3"/>
        <v>0</v>
      </c>
      <c r="Q69" s="243">
        <f t="shared" si="3"/>
        <v>0</v>
      </c>
      <c r="R69" s="243">
        <f t="shared" si="3"/>
        <v>0</v>
      </c>
      <c r="S69" s="243">
        <f t="shared" si="3"/>
        <v>0</v>
      </c>
      <c r="T69" s="243">
        <f t="shared" si="3"/>
        <v>0</v>
      </c>
      <c r="U69" s="243">
        <f t="shared" si="3"/>
        <v>0</v>
      </c>
      <c r="V69" s="243">
        <f t="shared" si="3"/>
        <v>0</v>
      </c>
      <c r="W69" s="243">
        <f t="shared" si="3"/>
        <v>0</v>
      </c>
      <c r="X69" s="243">
        <f t="shared" si="3"/>
        <v>0</v>
      </c>
      <c r="Y69" s="243">
        <f t="shared" si="3"/>
        <v>0</v>
      </c>
      <c r="Z69" s="243">
        <f t="shared" si="3"/>
        <v>0</v>
      </c>
      <c r="AA69" s="243">
        <f t="shared" si="3"/>
        <v>0</v>
      </c>
      <c r="AB69" s="243">
        <f t="shared" si="3"/>
        <v>0</v>
      </c>
      <c r="AC69" s="243">
        <f t="shared" si="3"/>
        <v>0</v>
      </c>
      <c r="AD69" s="243">
        <f t="shared" si="3"/>
        <v>0</v>
      </c>
      <c r="AE69" s="243">
        <f t="shared" si="3"/>
        <v>0</v>
      </c>
      <c r="AF69" s="243">
        <f t="shared" si="3"/>
        <v>0</v>
      </c>
      <c r="AG69" s="243">
        <f t="shared" si="3"/>
        <v>0</v>
      </c>
      <c r="AH69" s="243">
        <f t="shared" si="3"/>
        <v>0</v>
      </c>
      <c r="AI69" s="243">
        <f t="shared" si="3"/>
        <v>0</v>
      </c>
      <c r="AJ69" s="243">
        <f t="shared" si="3"/>
        <v>0</v>
      </c>
      <c r="AK69" s="243">
        <f t="shared" si="3"/>
        <v>0</v>
      </c>
      <c r="AL69" s="243">
        <f t="shared" si="3"/>
        <v>0</v>
      </c>
      <c r="AM69" s="244">
        <f t="shared" si="3"/>
        <v>0</v>
      </c>
      <c r="AN69" s="252"/>
      <c r="AO69" s="252"/>
      <c r="AP69" s="252"/>
      <c r="AQ69" s="252"/>
      <c r="AR69" s="252"/>
      <c r="AS69" s="252"/>
    </row>
    <row r="70" spans="1:45" ht="30" customHeight="1" thickBot="1">
      <c r="A70" s="399" t="s">
        <v>145</v>
      </c>
      <c r="B70" s="400"/>
      <c r="C70" s="400"/>
      <c r="D70" s="400"/>
      <c r="E70" s="400"/>
      <c r="F70" s="400"/>
      <c r="G70" s="400"/>
      <c r="H70" s="400"/>
      <c r="I70" s="242">
        <f t="shared" ref="I70:AJ70" si="4">+IF(I69&gt;5,5,IF(I69&gt;2,4,IF(I69&gt;0,3,2)))</f>
        <v>2</v>
      </c>
      <c r="J70" s="243">
        <f t="shared" si="4"/>
        <v>2</v>
      </c>
      <c r="K70" s="243">
        <f t="shared" si="4"/>
        <v>2</v>
      </c>
      <c r="L70" s="243">
        <f t="shared" si="4"/>
        <v>2</v>
      </c>
      <c r="M70" s="243">
        <f t="shared" si="4"/>
        <v>2</v>
      </c>
      <c r="N70" s="243">
        <f t="shared" si="4"/>
        <v>2</v>
      </c>
      <c r="O70" s="243">
        <f t="shared" si="4"/>
        <v>2</v>
      </c>
      <c r="P70" s="243">
        <f t="shared" si="4"/>
        <v>2</v>
      </c>
      <c r="Q70" s="243">
        <f t="shared" si="4"/>
        <v>2</v>
      </c>
      <c r="R70" s="243">
        <f t="shared" si="4"/>
        <v>2</v>
      </c>
      <c r="S70" s="243">
        <f t="shared" si="4"/>
        <v>2</v>
      </c>
      <c r="T70" s="243">
        <f t="shared" si="4"/>
        <v>2</v>
      </c>
      <c r="U70" s="243">
        <f t="shared" si="4"/>
        <v>2</v>
      </c>
      <c r="V70" s="243">
        <f t="shared" si="4"/>
        <v>2</v>
      </c>
      <c r="W70" s="243">
        <f t="shared" si="4"/>
        <v>2</v>
      </c>
      <c r="X70" s="243">
        <f t="shared" si="4"/>
        <v>2</v>
      </c>
      <c r="Y70" s="243">
        <f t="shared" si="4"/>
        <v>2</v>
      </c>
      <c r="Z70" s="243">
        <f t="shared" si="4"/>
        <v>2</v>
      </c>
      <c r="AA70" s="243">
        <f t="shared" si="4"/>
        <v>2</v>
      </c>
      <c r="AB70" s="243">
        <f t="shared" si="4"/>
        <v>2</v>
      </c>
      <c r="AC70" s="243">
        <f t="shared" si="4"/>
        <v>2</v>
      </c>
      <c r="AD70" s="243">
        <f t="shared" si="4"/>
        <v>2</v>
      </c>
      <c r="AE70" s="243">
        <f t="shared" si="4"/>
        <v>2</v>
      </c>
      <c r="AF70" s="243">
        <f t="shared" si="4"/>
        <v>2</v>
      </c>
      <c r="AG70" s="243">
        <f t="shared" si="4"/>
        <v>2</v>
      </c>
      <c r="AH70" s="243">
        <f t="shared" si="4"/>
        <v>2</v>
      </c>
      <c r="AI70" s="243">
        <f t="shared" si="4"/>
        <v>2</v>
      </c>
      <c r="AJ70" s="243">
        <f t="shared" si="4"/>
        <v>2</v>
      </c>
      <c r="AK70" s="243">
        <f t="shared" ref="AK70" si="5">+IF(AK69&gt;5,5,IF(AK69&gt;2,4,IF(AK69&gt;0,3,2)))</f>
        <v>2</v>
      </c>
      <c r="AL70" s="243">
        <f>+IF(AL69&gt;5,5,IF(AL69&gt;2,4,IF(AL69&gt;0,3,2)))</f>
        <v>2</v>
      </c>
      <c r="AM70" s="244">
        <f>+IF(AM69&gt;5,5,IF(AM69&gt;2,4,IF(AM69&gt;0,3,2)))</f>
        <v>2</v>
      </c>
      <c r="AN70" s="256"/>
      <c r="AO70" s="256"/>
      <c r="AP70" s="256"/>
      <c r="AQ70" s="256"/>
      <c r="AR70" s="256"/>
      <c r="AS70" s="256"/>
    </row>
    <row r="71" spans="1:45" ht="30" customHeight="1">
      <c r="B71" s="33"/>
      <c r="C71" s="394" t="s">
        <v>16</v>
      </c>
      <c r="D71" s="149"/>
      <c r="E71" s="25">
        <v>6</v>
      </c>
      <c r="F71" s="25">
        <v>5</v>
      </c>
      <c r="G71" s="25">
        <v>4</v>
      </c>
      <c r="H71" s="25">
        <v>3</v>
      </c>
      <c r="I71" s="25">
        <v>2</v>
      </c>
      <c r="J71" s="25">
        <v>1</v>
      </c>
      <c r="K71" s="26" t="s">
        <v>17</v>
      </c>
      <c r="L71" s="5" t="s">
        <v>14</v>
      </c>
      <c r="M71" s="36" t="s">
        <v>18</v>
      </c>
      <c r="N71" s="37" t="s">
        <v>20</v>
      </c>
      <c r="O71" s="37" t="s">
        <v>36</v>
      </c>
      <c r="P71" s="38" t="s">
        <v>37</v>
      </c>
      <c r="Q71" s="208" t="s">
        <v>166</v>
      </c>
      <c r="AJ71" s="5"/>
    </row>
    <row r="72" spans="1:45" ht="30" customHeight="1" thickBot="1">
      <c r="B72" s="34"/>
      <c r="C72" s="380"/>
      <c r="D72" s="148"/>
      <c r="E72" s="27">
        <f t="shared" ref="E72:J72" si="6">+COUNTIFS($F$8:$F$67,E71,$AO$8:$AO$67,"",$AQ$8:$AQ$67,"")</f>
        <v>0</v>
      </c>
      <c r="F72" s="27">
        <f t="shared" si="6"/>
        <v>0</v>
      </c>
      <c r="G72" s="27">
        <f t="shared" si="6"/>
        <v>0</v>
      </c>
      <c r="H72" s="27">
        <f t="shared" si="6"/>
        <v>0</v>
      </c>
      <c r="I72" s="27">
        <f t="shared" si="6"/>
        <v>0</v>
      </c>
      <c r="J72" s="27">
        <f t="shared" si="6"/>
        <v>0</v>
      </c>
      <c r="K72" s="28">
        <f>SUM(E72:J72)</f>
        <v>0</v>
      </c>
      <c r="L72" s="5" t="s">
        <v>15</v>
      </c>
      <c r="M72" s="39">
        <f>+COUNTIFS(H8:H67,"〇",AQ8:AQ67,"")</f>
        <v>0</v>
      </c>
      <c r="N72" s="40">
        <f>+AQ68</f>
        <v>0</v>
      </c>
      <c r="O72" s="40">
        <f>+AO68</f>
        <v>0</v>
      </c>
      <c r="P72" s="41">
        <f>+AP68</f>
        <v>0</v>
      </c>
      <c r="Q72" s="41">
        <f>+AR68</f>
        <v>0</v>
      </c>
      <c r="AJ72" s="5"/>
    </row>
    <row r="73" spans="1:45" ht="30" customHeight="1">
      <c r="C73" s="394" t="s">
        <v>40</v>
      </c>
      <c r="D73" s="149"/>
      <c r="E73" s="25">
        <v>6</v>
      </c>
      <c r="F73" s="25">
        <v>5</v>
      </c>
      <c r="G73" s="25">
        <v>4</v>
      </c>
      <c r="H73" s="25">
        <v>3</v>
      </c>
      <c r="I73" s="25">
        <v>2</v>
      </c>
      <c r="J73" s="25">
        <v>1</v>
      </c>
      <c r="K73" s="26" t="s">
        <v>17</v>
      </c>
      <c r="L73" s="5" t="s">
        <v>39</v>
      </c>
      <c r="M73" s="395" t="s">
        <v>38</v>
      </c>
      <c r="N73" s="396"/>
      <c r="AJ73" s="5"/>
    </row>
    <row r="74" spans="1:45" ht="30" customHeight="1" thickBot="1">
      <c r="C74" s="380"/>
      <c r="D74" s="148"/>
      <c r="E74" s="27">
        <f t="shared" ref="E74:J74" si="7">+COUNTIFS($D$8:$D$67,E73,$AO$8:$AO$67,"")</f>
        <v>0</v>
      </c>
      <c r="F74" s="27">
        <f t="shared" si="7"/>
        <v>0</v>
      </c>
      <c r="G74" s="27">
        <f t="shared" si="7"/>
        <v>0</v>
      </c>
      <c r="H74" s="27">
        <f t="shared" si="7"/>
        <v>0</v>
      </c>
      <c r="I74" s="27">
        <f t="shared" si="7"/>
        <v>0</v>
      </c>
      <c r="J74" s="27">
        <f t="shared" si="7"/>
        <v>0</v>
      </c>
      <c r="K74" s="28">
        <f>SUM(E74:J74)</f>
        <v>0</v>
      </c>
      <c r="L74" s="5" t="s">
        <v>41</v>
      </c>
      <c r="M74" s="397">
        <f>+AN68</f>
        <v>0</v>
      </c>
      <c r="N74" s="398"/>
      <c r="AJ74" s="5"/>
    </row>
  </sheetData>
  <sheetProtection sheet="1" scenarios="1"/>
  <mergeCells count="30">
    <mergeCell ref="J4:O4"/>
    <mergeCell ref="P3:Q3"/>
    <mergeCell ref="P4:Q4"/>
    <mergeCell ref="Z1:AB1"/>
    <mergeCell ref="AG1:AO1"/>
    <mergeCell ref="J1:L1"/>
    <mergeCell ref="P1:S1"/>
    <mergeCell ref="T1:V1"/>
    <mergeCell ref="W1:Y1"/>
    <mergeCell ref="J3:O3"/>
    <mergeCell ref="C73:C74"/>
    <mergeCell ref="M73:N73"/>
    <mergeCell ref="M74:N74"/>
    <mergeCell ref="B69:H69"/>
    <mergeCell ref="A70:H70"/>
    <mergeCell ref="AR6:AR7"/>
    <mergeCell ref="AQ6:AQ7"/>
    <mergeCell ref="AS6:AS7"/>
    <mergeCell ref="A68:H68"/>
    <mergeCell ref="C71:C72"/>
    <mergeCell ref="G6:G7"/>
    <mergeCell ref="D6:D7"/>
    <mergeCell ref="A6:A7"/>
    <mergeCell ref="B6:B7"/>
    <mergeCell ref="C6:C7"/>
    <mergeCell ref="E6:E7"/>
    <mergeCell ref="F6:F7"/>
    <mergeCell ref="H6:H7"/>
    <mergeCell ref="AN6:AN7"/>
    <mergeCell ref="AO6:AP6"/>
  </mergeCells>
  <phoneticPr fontId="3"/>
  <conditionalFormatting sqref="AM27:AM29 AM46:AM67 G49:AK67 G30:AM45 I6:AM26 AQ30:AQ45 AQ8:AQ26">
    <cfRule type="expression" dxfId="169" priority="20">
      <formula>G$6="日"</formula>
    </cfRule>
  </conditionalFormatting>
  <conditionalFormatting sqref="AN5:AQ5 AN30:AP45 AN49:AP66 AN6:AO6 AN7:AP26">
    <cfRule type="expression" dxfId="168" priority="19">
      <formula>AN$5="日"</formula>
    </cfRule>
  </conditionalFormatting>
  <conditionalFormatting sqref="I27:AK29">
    <cfRule type="expression" dxfId="167" priority="18">
      <formula>I$6="日"</formula>
    </cfRule>
  </conditionalFormatting>
  <conditionalFormatting sqref="AN27:AP29">
    <cfRule type="expression" dxfId="166" priority="17">
      <formula>AN$5="日"</formula>
    </cfRule>
  </conditionalFormatting>
  <conditionalFormatting sqref="G46:H48">
    <cfRule type="expression" dxfId="165" priority="12">
      <formula>G$6="日"</formula>
    </cfRule>
  </conditionalFormatting>
  <conditionalFormatting sqref="AN46:AP48">
    <cfRule type="expression" dxfId="164" priority="15">
      <formula>AN$5="日"</formula>
    </cfRule>
  </conditionalFormatting>
  <conditionalFormatting sqref="I46:AK48">
    <cfRule type="expression" dxfId="163" priority="16">
      <formula>I$6="日"</formula>
    </cfRule>
  </conditionalFormatting>
  <conditionalFormatting sqref="G8:H26">
    <cfRule type="expression" dxfId="162" priority="14">
      <formula>G$6="日"</formula>
    </cfRule>
  </conditionalFormatting>
  <conditionalFormatting sqref="G27:H29">
    <cfRule type="expression" dxfId="161" priority="13">
      <formula>G$6="日"</formula>
    </cfRule>
  </conditionalFormatting>
  <conditionalFormatting sqref="AL49:AL67">
    <cfRule type="expression" dxfId="160" priority="11">
      <formula>AL$6="日"</formula>
    </cfRule>
  </conditionalFormatting>
  <conditionalFormatting sqref="AL27:AL29">
    <cfRule type="expression" dxfId="159" priority="10">
      <formula>AL$6="日"</formula>
    </cfRule>
  </conditionalFormatting>
  <conditionalFormatting sqref="AL46:AL48">
    <cfRule type="expression" dxfId="158" priority="9">
      <formula>AL$6="日"</formula>
    </cfRule>
  </conditionalFormatting>
  <conditionalFormatting sqref="AQ46:AQ48">
    <cfRule type="expression" dxfId="157" priority="6">
      <formula>AQ$6="日"</formula>
    </cfRule>
  </conditionalFormatting>
  <conditionalFormatting sqref="AQ49:AQ67">
    <cfRule type="expression" dxfId="156" priority="8">
      <formula>AQ$6="日"</formula>
    </cfRule>
  </conditionalFormatting>
  <conditionalFormatting sqref="AQ27:AQ29">
    <cfRule type="expression" dxfId="155" priority="7">
      <formula>AQ$6="日"</formula>
    </cfRule>
  </conditionalFormatting>
  <conditionalFormatting sqref="AR30:AR45 AR8:AR26">
    <cfRule type="expression" dxfId="154" priority="5">
      <formula>AR$6="日"</formula>
    </cfRule>
  </conditionalFormatting>
  <conditionalFormatting sqref="AR5">
    <cfRule type="expression" dxfId="153" priority="4">
      <formula>AR$5="日"</formula>
    </cfRule>
  </conditionalFormatting>
  <conditionalFormatting sqref="AR46:AR48">
    <cfRule type="expression" dxfId="152" priority="1">
      <formula>AR$6="日"</formula>
    </cfRule>
  </conditionalFormatting>
  <conditionalFormatting sqref="AR49:AR67">
    <cfRule type="expression" dxfId="151" priority="3">
      <formula>AR$6="日"</formula>
    </cfRule>
  </conditionalFormatting>
  <conditionalFormatting sqref="AR27:AR29">
    <cfRule type="expression" dxfId="150" priority="2">
      <formula>AR$6="日"</formula>
    </cfRule>
  </conditionalFormatting>
  <dataValidations count="3">
    <dataValidation type="list" allowBlank="1" showInputMessage="1" showErrorMessage="1" sqref="F8:F67 D8:D67">
      <formula1>"6,5,4,3,2,1"</formula1>
    </dataValidation>
    <dataValidation type="list" allowBlank="1" showInputMessage="1" showErrorMessage="1" sqref="G8:AM67 AQ8:AR67">
      <formula1>"〇"</formula1>
    </dataValidation>
    <dataValidation type="list" allowBlank="1" showInputMessage="1" showErrorMessage="1" sqref="R4:AL4">
      <formula1>"災害,コロナ,その他"</formula1>
    </dataValidation>
  </dataValidations>
  <printOptions horizontalCentered="1"/>
  <pageMargins left="0.19685039370078741" right="0.19685039370078741" top="0.59055118110236227" bottom="0.19685039370078741" header="0.51181102362204722" footer="0.51181102362204722"/>
  <pageSetup paperSize="9" scale="49" orientation="landscape" r:id="rId1"/>
  <headerFooter alignWithMargins="0">
    <oddFooter>&amp;P ページ</oddFooter>
  </headerFooter>
  <rowBreaks count="2" manualBreakCount="2">
    <brk id="27" max="16383" man="1"/>
    <brk id="47" max="16383"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U74"/>
  <sheetViews>
    <sheetView view="pageBreakPreview" zoomScale="70" zoomScaleNormal="100" zoomScaleSheetLayoutView="70" workbookViewId="0">
      <pane xSplit="1" ySplit="7" topLeftCell="B8" activePane="bottomRight" state="frozen"/>
      <selection activeCell="O4" sqref="O4:Q4"/>
      <selection pane="topRight" activeCell="O4" sqref="O4:Q4"/>
      <selection pane="bottomLeft" activeCell="O4" sqref="O4:Q4"/>
      <selection pane="bottomRight" activeCell="AR3" sqref="AR3"/>
    </sheetView>
  </sheetViews>
  <sheetFormatPr defaultColWidth="8.625" defaultRowHeight="30" customHeight="1"/>
  <cols>
    <col min="1" max="1" width="5.25" style="9" customWidth="1"/>
    <col min="2" max="2" width="22.625" style="9" customWidth="1"/>
    <col min="3" max="3" width="14.625" style="9" customWidth="1"/>
    <col min="4" max="8" width="6" style="9" customWidth="1"/>
    <col min="9" max="35" width="6" style="5" customWidth="1"/>
    <col min="36" max="36" width="6" style="14" customWidth="1"/>
    <col min="37" max="39" width="6" style="5" customWidth="1"/>
    <col min="40" max="44" width="6" style="1" customWidth="1"/>
    <col min="45" max="45" width="6.375" style="1" customWidth="1"/>
    <col min="46" max="46" width="6" style="5" customWidth="1"/>
    <col min="47" max="47" width="13.75" style="5" bestFit="1" customWidth="1"/>
    <col min="48" max="16384" width="8.625" style="5"/>
  </cols>
  <sheetData>
    <row r="1" spans="1:47" s="3" customFormat="1" ht="42.75" customHeight="1">
      <c r="A1" s="20"/>
      <c r="B1" s="15" t="s">
        <v>161</v>
      </c>
      <c r="C1" s="29"/>
      <c r="D1" s="29"/>
      <c r="E1" s="15"/>
      <c r="F1" s="15"/>
      <c r="G1" s="15"/>
      <c r="H1" s="15"/>
      <c r="I1" s="16"/>
      <c r="J1" s="413">
        <v>2023</v>
      </c>
      <c r="K1" s="413"/>
      <c r="L1" s="413"/>
      <c r="M1" s="15" t="s">
        <v>19</v>
      </c>
      <c r="N1" s="35">
        <v>8</v>
      </c>
      <c r="O1" s="21" t="s">
        <v>10</v>
      </c>
      <c r="P1" s="408" t="s">
        <v>3</v>
      </c>
      <c r="Q1" s="409"/>
      <c r="R1" s="409"/>
      <c r="S1" s="410"/>
      <c r="T1" s="414">
        <f>+K74</f>
        <v>0</v>
      </c>
      <c r="U1" s="414"/>
      <c r="V1" s="414"/>
      <c r="W1" s="408" t="s">
        <v>21</v>
      </c>
      <c r="X1" s="409"/>
      <c r="Y1" s="410"/>
      <c r="Z1" s="408">
        <f>+COUNTA(I68:AM68)-COUNTIF(I68:AM68,0)+AM4</f>
        <v>0</v>
      </c>
      <c r="AA1" s="409"/>
      <c r="AB1" s="410"/>
      <c r="AC1" s="20" t="s">
        <v>22</v>
      </c>
      <c r="AD1" s="15"/>
      <c r="AE1" s="15"/>
      <c r="AF1" s="21"/>
      <c r="AG1" s="411">
        <f>+報告書様式!O4</f>
        <v>0</v>
      </c>
      <c r="AH1" s="412"/>
      <c r="AI1" s="412"/>
      <c r="AJ1" s="412"/>
      <c r="AK1" s="412"/>
      <c r="AL1" s="412"/>
      <c r="AM1" s="412"/>
      <c r="AN1" s="412"/>
      <c r="AO1" s="412"/>
      <c r="AP1" s="150"/>
      <c r="AQ1" s="150"/>
      <c r="AR1" s="150"/>
      <c r="AS1" s="145"/>
      <c r="AU1" s="22"/>
    </row>
    <row r="2" spans="1:47" s="3" customFormat="1" ht="15.75" customHeight="1" thickBot="1">
      <c r="A2" s="16"/>
      <c r="B2" s="16"/>
      <c r="C2" s="152"/>
      <c r="D2" s="152"/>
      <c r="E2" s="16"/>
      <c r="F2" s="16"/>
      <c r="G2" s="16"/>
      <c r="H2" s="16"/>
      <c r="I2" s="16"/>
      <c r="J2" s="156"/>
      <c r="K2" s="156"/>
      <c r="L2" s="156"/>
      <c r="M2" s="157"/>
      <c r="N2" s="156"/>
      <c r="O2" s="157"/>
      <c r="P2" s="158"/>
      <c r="Q2" s="158"/>
      <c r="R2" s="158"/>
      <c r="S2" s="158"/>
      <c r="T2" s="159"/>
      <c r="U2" s="159"/>
      <c r="V2" s="159"/>
      <c r="W2" s="158"/>
      <c r="X2" s="158"/>
      <c r="Y2" s="158"/>
      <c r="Z2" s="160"/>
      <c r="AA2" s="160"/>
      <c r="AB2" s="160"/>
      <c r="AC2" s="157"/>
      <c r="AD2" s="157"/>
      <c r="AE2" s="157"/>
      <c r="AF2" s="157"/>
      <c r="AG2" s="161"/>
      <c r="AH2" s="161"/>
      <c r="AI2" s="161"/>
      <c r="AJ2" s="161"/>
      <c r="AK2" s="161"/>
      <c r="AL2" s="161"/>
      <c r="AM2" s="161"/>
      <c r="AN2" s="154"/>
      <c r="AO2" s="154"/>
      <c r="AP2" s="154"/>
      <c r="AQ2" s="154"/>
      <c r="AR2" s="154"/>
      <c r="AS2" s="155"/>
      <c r="AU2" s="22"/>
    </row>
    <row r="3" spans="1:47" s="3" customFormat="1" ht="34.5" customHeight="1">
      <c r="A3" s="16"/>
      <c r="B3" s="16"/>
      <c r="C3" s="152"/>
      <c r="D3" s="152"/>
      <c r="E3" s="16"/>
      <c r="F3" s="16"/>
      <c r="G3" s="16"/>
      <c r="H3" s="16"/>
      <c r="I3" s="16"/>
      <c r="J3" s="415" t="s">
        <v>148</v>
      </c>
      <c r="K3" s="416"/>
      <c r="L3" s="416"/>
      <c r="M3" s="416"/>
      <c r="N3" s="416"/>
      <c r="O3" s="416"/>
      <c r="P3" s="406" t="s">
        <v>149</v>
      </c>
      <c r="Q3" s="406"/>
      <c r="R3" s="181"/>
      <c r="S3" s="181"/>
      <c r="T3" s="182"/>
      <c r="U3" s="182"/>
      <c r="V3" s="182"/>
      <c r="W3" s="181"/>
      <c r="X3" s="181"/>
      <c r="Y3" s="181"/>
      <c r="Z3" s="183"/>
      <c r="AA3" s="183"/>
      <c r="AB3" s="183"/>
      <c r="AC3" s="184"/>
      <c r="AD3" s="184"/>
      <c r="AE3" s="184"/>
      <c r="AF3" s="184"/>
      <c r="AG3" s="185"/>
      <c r="AH3" s="185"/>
      <c r="AI3" s="185"/>
      <c r="AJ3" s="185"/>
      <c r="AK3" s="185"/>
      <c r="AL3" s="185"/>
      <c r="AM3" s="162" t="s">
        <v>151</v>
      </c>
      <c r="AN3" s="154"/>
      <c r="AO3" s="154"/>
      <c r="AP3" s="154"/>
      <c r="AQ3" s="154"/>
      <c r="AR3" s="154"/>
      <c r="AS3" s="155"/>
      <c r="AU3" s="22"/>
    </row>
    <row r="4" spans="1:47" s="3" customFormat="1" ht="34.5" customHeight="1" thickBot="1">
      <c r="A4" s="16"/>
      <c r="B4" s="16"/>
      <c r="C4" s="152"/>
      <c r="D4" s="152"/>
      <c r="E4" s="16"/>
      <c r="F4" s="16"/>
      <c r="G4" s="16"/>
      <c r="H4" s="16"/>
      <c r="I4" s="16"/>
      <c r="J4" s="404" t="s">
        <v>152</v>
      </c>
      <c r="K4" s="405"/>
      <c r="L4" s="405"/>
      <c r="M4" s="405"/>
      <c r="N4" s="405"/>
      <c r="O4" s="405"/>
      <c r="P4" s="407" t="s">
        <v>150</v>
      </c>
      <c r="Q4" s="407"/>
      <c r="R4" s="186"/>
      <c r="S4" s="186"/>
      <c r="T4" s="187"/>
      <c r="U4" s="187"/>
      <c r="V4" s="187"/>
      <c r="W4" s="186"/>
      <c r="X4" s="186"/>
      <c r="Y4" s="186"/>
      <c r="Z4" s="188"/>
      <c r="AA4" s="188"/>
      <c r="AB4" s="188"/>
      <c r="AC4" s="188"/>
      <c r="AD4" s="188"/>
      <c r="AE4" s="188"/>
      <c r="AF4" s="188"/>
      <c r="AG4" s="188"/>
      <c r="AH4" s="188"/>
      <c r="AI4" s="188"/>
      <c r="AJ4" s="188"/>
      <c r="AK4" s="188"/>
      <c r="AL4" s="188"/>
      <c r="AM4" s="163">
        <f>+COUNTA(R3:AL3)</f>
        <v>0</v>
      </c>
      <c r="AN4" s="154"/>
      <c r="AO4" s="154"/>
      <c r="AP4" s="154"/>
      <c r="AQ4" s="154"/>
      <c r="AR4" s="154"/>
      <c r="AS4" s="155"/>
      <c r="AU4" s="22"/>
    </row>
    <row r="5" spans="1:47" s="3" customFormat="1" ht="12.75" customHeight="1" thickBot="1">
      <c r="A5" s="16"/>
      <c r="B5" s="16"/>
      <c r="C5" s="16"/>
      <c r="D5" s="16"/>
      <c r="E5" s="16"/>
      <c r="F5" s="16"/>
      <c r="G5" s="16"/>
      <c r="H5" s="16"/>
      <c r="I5" s="6"/>
      <c r="J5" s="6"/>
      <c r="K5" s="4"/>
      <c r="L5" s="4"/>
      <c r="M5" s="4"/>
      <c r="N5" s="4"/>
      <c r="O5" s="7"/>
      <c r="P5" s="7"/>
      <c r="Q5" s="7"/>
      <c r="R5" s="4"/>
      <c r="S5" s="4"/>
      <c r="T5" s="4"/>
      <c r="U5" s="4"/>
      <c r="V5" s="4"/>
      <c r="W5" s="4"/>
      <c r="X5" s="4"/>
      <c r="Y5" s="4"/>
      <c r="Z5" s="4"/>
      <c r="AA5" s="4"/>
      <c r="AB5" s="4"/>
      <c r="AC5" s="4"/>
      <c r="AD5" s="4"/>
      <c r="AE5" s="4"/>
      <c r="AF5" s="4"/>
      <c r="AG5" s="4"/>
      <c r="AH5" s="8"/>
      <c r="AI5" s="4"/>
      <c r="AJ5" s="13"/>
      <c r="AK5" s="4"/>
      <c r="AL5" s="4"/>
      <c r="AM5" s="4"/>
      <c r="AN5" s="12"/>
      <c r="AO5" s="17"/>
      <c r="AP5" s="17"/>
      <c r="AQ5" s="17"/>
      <c r="AR5" s="17"/>
      <c r="AS5" s="2"/>
    </row>
    <row r="6" spans="1:47" s="3" customFormat="1" ht="24.75" customHeight="1">
      <c r="A6" s="384" t="s">
        <v>1</v>
      </c>
      <c r="B6" s="383" t="s">
        <v>0</v>
      </c>
      <c r="C6" s="383" t="s">
        <v>5</v>
      </c>
      <c r="D6" s="383" t="s">
        <v>6</v>
      </c>
      <c r="E6" s="383" t="s">
        <v>7</v>
      </c>
      <c r="F6" s="386" t="s">
        <v>8</v>
      </c>
      <c r="G6" s="381" t="s">
        <v>147</v>
      </c>
      <c r="H6" s="388" t="s">
        <v>9</v>
      </c>
      <c r="I6" s="23" t="str">
        <f>+TEXT(DATE($J$1,$N$1,I7),"aaa")</f>
        <v>火</v>
      </c>
      <c r="J6" s="146" t="str">
        <f t="shared" ref="J6:AM6" si="0">+TEXT(DATE($J$1,$N$1,J7),"aaa")</f>
        <v>水</v>
      </c>
      <c r="K6" s="146" t="str">
        <f t="shared" si="0"/>
        <v>木</v>
      </c>
      <c r="L6" s="146" t="str">
        <f t="shared" si="0"/>
        <v>金</v>
      </c>
      <c r="M6" s="146" t="str">
        <f t="shared" si="0"/>
        <v>土</v>
      </c>
      <c r="N6" s="146" t="str">
        <f t="shared" si="0"/>
        <v>日</v>
      </c>
      <c r="O6" s="146" t="str">
        <f t="shared" si="0"/>
        <v>月</v>
      </c>
      <c r="P6" s="146" t="str">
        <f t="shared" si="0"/>
        <v>火</v>
      </c>
      <c r="Q6" s="146" t="str">
        <f t="shared" si="0"/>
        <v>水</v>
      </c>
      <c r="R6" s="146" t="str">
        <f t="shared" si="0"/>
        <v>木</v>
      </c>
      <c r="S6" s="146" t="str">
        <f t="shared" si="0"/>
        <v>金</v>
      </c>
      <c r="T6" s="146" t="str">
        <f t="shared" si="0"/>
        <v>土</v>
      </c>
      <c r="U6" s="146" t="str">
        <f t="shared" si="0"/>
        <v>日</v>
      </c>
      <c r="V6" s="146" t="str">
        <f t="shared" si="0"/>
        <v>月</v>
      </c>
      <c r="W6" s="146" t="str">
        <f t="shared" si="0"/>
        <v>火</v>
      </c>
      <c r="X6" s="146" t="str">
        <f t="shared" si="0"/>
        <v>水</v>
      </c>
      <c r="Y6" s="146" t="str">
        <f t="shared" si="0"/>
        <v>木</v>
      </c>
      <c r="Z6" s="146" t="str">
        <f t="shared" si="0"/>
        <v>金</v>
      </c>
      <c r="AA6" s="146" t="str">
        <f t="shared" si="0"/>
        <v>土</v>
      </c>
      <c r="AB6" s="146" t="str">
        <f t="shared" si="0"/>
        <v>日</v>
      </c>
      <c r="AC6" s="146" t="str">
        <f t="shared" si="0"/>
        <v>月</v>
      </c>
      <c r="AD6" s="146" t="str">
        <f t="shared" si="0"/>
        <v>火</v>
      </c>
      <c r="AE6" s="146" t="str">
        <f t="shared" si="0"/>
        <v>水</v>
      </c>
      <c r="AF6" s="146" t="str">
        <f t="shared" si="0"/>
        <v>木</v>
      </c>
      <c r="AG6" s="146" t="str">
        <f t="shared" si="0"/>
        <v>金</v>
      </c>
      <c r="AH6" s="146" t="str">
        <f t="shared" si="0"/>
        <v>土</v>
      </c>
      <c r="AI6" s="146" t="str">
        <f t="shared" si="0"/>
        <v>日</v>
      </c>
      <c r="AJ6" s="146" t="str">
        <f t="shared" si="0"/>
        <v>月</v>
      </c>
      <c r="AK6" s="146" t="str">
        <f t="shared" si="0"/>
        <v>火</v>
      </c>
      <c r="AL6" s="146" t="str">
        <f t="shared" si="0"/>
        <v>水</v>
      </c>
      <c r="AM6" s="146" t="str">
        <f t="shared" si="0"/>
        <v>木</v>
      </c>
      <c r="AN6" s="390" t="s">
        <v>2</v>
      </c>
      <c r="AO6" s="392" t="s">
        <v>11</v>
      </c>
      <c r="AP6" s="393"/>
      <c r="AQ6" s="372" t="s">
        <v>164</v>
      </c>
      <c r="AR6" s="372" t="s">
        <v>163</v>
      </c>
      <c r="AS6" s="374" t="s">
        <v>4</v>
      </c>
    </row>
    <row r="7" spans="1:47" s="3" customFormat="1" ht="24.75" customHeight="1">
      <c r="A7" s="385"/>
      <c r="B7" s="371"/>
      <c r="C7" s="371"/>
      <c r="D7" s="371"/>
      <c r="E7" s="371"/>
      <c r="F7" s="387"/>
      <c r="G7" s="382"/>
      <c r="H7" s="389"/>
      <c r="I7" s="23">
        <v>1</v>
      </c>
      <c r="J7" s="146">
        <v>2</v>
      </c>
      <c r="K7" s="146">
        <v>3</v>
      </c>
      <c r="L7" s="146">
        <v>4</v>
      </c>
      <c r="M7" s="146">
        <v>5</v>
      </c>
      <c r="N7" s="146">
        <v>6</v>
      </c>
      <c r="O7" s="146">
        <v>7</v>
      </c>
      <c r="P7" s="146">
        <v>8</v>
      </c>
      <c r="Q7" s="146">
        <v>9</v>
      </c>
      <c r="R7" s="146">
        <v>10</v>
      </c>
      <c r="S7" s="146">
        <v>11</v>
      </c>
      <c r="T7" s="146">
        <v>12</v>
      </c>
      <c r="U7" s="146">
        <v>13</v>
      </c>
      <c r="V7" s="146">
        <v>14</v>
      </c>
      <c r="W7" s="146">
        <v>15</v>
      </c>
      <c r="X7" s="146">
        <v>16</v>
      </c>
      <c r="Y7" s="146">
        <v>17</v>
      </c>
      <c r="Z7" s="146">
        <v>18</v>
      </c>
      <c r="AA7" s="146">
        <v>19</v>
      </c>
      <c r="AB7" s="146">
        <v>20</v>
      </c>
      <c r="AC7" s="146">
        <v>21</v>
      </c>
      <c r="AD7" s="146">
        <v>22</v>
      </c>
      <c r="AE7" s="146">
        <v>23</v>
      </c>
      <c r="AF7" s="146">
        <v>24</v>
      </c>
      <c r="AG7" s="146">
        <v>25</v>
      </c>
      <c r="AH7" s="146">
        <v>26</v>
      </c>
      <c r="AI7" s="146">
        <v>27</v>
      </c>
      <c r="AJ7" s="146">
        <v>28</v>
      </c>
      <c r="AK7" s="146">
        <v>29</v>
      </c>
      <c r="AL7" s="19">
        <v>30</v>
      </c>
      <c r="AM7" s="10">
        <v>31</v>
      </c>
      <c r="AN7" s="391"/>
      <c r="AO7" s="18" t="s">
        <v>12</v>
      </c>
      <c r="AP7" s="18" t="s">
        <v>13</v>
      </c>
      <c r="AQ7" s="373"/>
      <c r="AR7" s="373"/>
      <c r="AS7" s="375"/>
    </row>
    <row r="8" spans="1:47" s="3" customFormat="1" ht="33.75" customHeight="1">
      <c r="A8" s="172">
        <v>1</v>
      </c>
      <c r="B8" s="173"/>
      <c r="C8" s="174"/>
      <c r="D8" s="174"/>
      <c r="E8" s="174"/>
      <c r="F8" s="174"/>
      <c r="G8" s="212"/>
      <c r="H8" s="213"/>
      <c r="I8" s="217"/>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8"/>
      <c r="AL8" s="218"/>
      <c r="AM8" s="219"/>
      <c r="AN8" s="175">
        <f>COUNTIF(I8:AM8,"〇")</f>
        <v>0</v>
      </c>
      <c r="AO8" s="189"/>
      <c r="AP8" s="189"/>
      <c r="AQ8" s="218"/>
      <c r="AR8" s="218"/>
      <c r="AS8" s="253"/>
    </row>
    <row r="9" spans="1:47" s="3" customFormat="1" ht="33.75" customHeight="1">
      <c r="A9" s="24">
        <v>2</v>
      </c>
      <c r="B9" s="164"/>
      <c r="C9" s="164"/>
      <c r="D9" s="164"/>
      <c r="E9" s="164"/>
      <c r="F9" s="164"/>
      <c r="G9" s="169"/>
      <c r="H9" s="214"/>
      <c r="I9" s="221"/>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222"/>
      <c r="AL9" s="222"/>
      <c r="AM9" s="223"/>
      <c r="AN9" s="165">
        <f t="shared" ref="AN9:AN67" si="1">COUNTIF(I9:AM9,"〇")</f>
        <v>0</v>
      </c>
      <c r="AO9" s="190"/>
      <c r="AP9" s="190"/>
      <c r="AQ9" s="222"/>
      <c r="AR9" s="222"/>
      <c r="AS9" s="254"/>
    </row>
    <row r="10" spans="1:47" s="3" customFormat="1" ht="33.75" customHeight="1">
      <c r="A10" s="24">
        <v>3</v>
      </c>
      <c r="B10" s="164"/>
      <c r="C10" s="164"/>
      <c r="D10" s="164"/>
      <c r="E10" s="164"/>
      <c r="F10" s="164"/>
      <c r="G10" s="169"/>
      <c r="H10" s="214"/>
      <c r="I10" s="221"/>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222"/>
      <c r="AL10" s="222"/>
      <c r="AM10" s="223"/>
      <c r="AN10" s="165">
        <f t="shared" si="1"/>
        <v>0</v>
      </c>
      <c r="AO10" s="190"/>
      <c r="AP10" s="190"/>
      <c r="AQ10" s="222"/>
      <c r="AR10" s="222"/>
      <c r="AS10" s="254"/>
    </row>
    <row r="11" spans="1:47" ht="33.75" customHeight="1">
      <c r="A11" s="24">
        <v>4</v>
      </c>
      <c r="B11" s="164"/>
      <c r="C11" s="164"/>
      <c r="D11" s="164"/>
      <c r="E11" s="164"/>
      <c r="F11" s="164"/>
      <c r="G11" s="169"/>
      <c r="H11" s="214"/>
      <c r="I11" s="221"/>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222"/>
      <c r="AL11" s="222"/>
      <c r="AM11" s="223"/>
      <c r="AN11" s="165">
        <f t="shared" si="1"/>
        <v>0</v>
      </c>
      <c r="AO11" s="190"/>
      <c r="AP11" s="190"/>
      <c r="AQ11" s="222"/>
      <c r="AR11" s="222"/>
      <c r="AS11" s="254"/>
    </row>
    <row r="12" spans="1:47" ht="33.75" customHeight="1">
      <c r="A12" s="24">
        <v>5</v>
      </c>
      <c r="B12" s="164"/>
      <c r="C12" s="164"/>
      <c r="D12" s="164"/>
      <c r="E12" s="164"/>
      <c r="F12" s="164"/>
      <c r="G12" s="169"/>
      <c r="H12" s="214"/>
      <c r="I12" s="221"/>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222"/>
      <c r="AL12" s="222"/>
      <c r="AM12" s="223"/>
      <c r="AN12" s="165">
        <f t="shared" si="1"/>
        <v>0</v>
      </c>
      <c r="AO12" s="190"/>
      <c r="AP12" s="190"/>
      <c r="AQ12" s="222"/>
      <c r="AR12" s="222"/>
      <c r="AS12" s="254"/>
    </row>
    <row r="13" spans="1:47" ht="33.75" customHeight="1">
      <c r="A13" s="24">
        <v>6</v>
      </c>
      <c r="B13" s="164"/>
      <c r="C13" s="164"/>
      <c r="D13" s="164"/>
      <c r="E13" s="164"/>
      <c r="F13" s="164"/>
      <c r="G13" s="169"/>
      <c r="H13" s="214"/>
      <c r="I13" s="221"/>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222"/>
      <c r="AL13" s="222"/>
      <c r="AM13" s="223"/>
      <c r="AN13" s="165">
        <f t="shared" si="1"/>
        <v>0</v>
      </c>
      <c r="AO13" s="190"/>
      <c r="AP13" s="190"/>
      <c r="AQ13" s="222"/>
      <c r="AR13" s="222"/>
      <c r="AS13" s="254"/>
    </row>
    <row r="14" spans="1:47" ht="33.75" customHeight="1">
      <c r="A14" s="24">
        <v>7</v>
      </c>
      <c r="B14" s="164"/>
      <c r="C14" s="164"/>
      <c r="D14" s="164"/>
      <c r="E14" s="164"/>
      <c r="F14" s="164"/>
      <c r="G14" s="169"/>
      <c r="H14" s="214"/>
      <c r="I14" s="221"/>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222"/>
      <c r="AL14" s="222"/>
      <c r="AM14" s="223"/>
      <c r="AN14" s="165">
        <f t="shared" si="1"/>
        <v>0</v>
      </c>
      <c r="AO14" s="190"/>
      <c r="AP14" s="190"/>
      <c r="AQ14" s="222"/>
      <c r="AR14" s="222"/>
      <c r="AS14" s="254"/>
    </row>
    <row r="15" spans="1:47" ht="33.75" customHeight="1">
      <c r="A15" s="24">
        <v>8</v>
      </c>
      <c r="B15" s="164"/>
      <c r="C15" s="164"/>
      <c r="D15" s="164"/>
      <c r="E15" s="164"/>
      <c r="F15" s="164"/>
      <c r="G15" s="169"/>
      <c r="H15" s="214"/>
      <c r="I15" s="221"/>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222"/>
      <c r="AL15" s="222"/>
      <c r="AM15" s="223"/>
      <c r="AN15" s="165">
        <f t="shared" si="1"/>
        <v>0</v>
      </c>
      <c r="AO15" s="190"/>
      <c r="AP15" s="190"/>
      <c r="AQ15" s="222"/>
      <c r="AR15" s="222"/>
      <c r="AS15" s="254"/>
    </row>
    <row r="16" spans="1:47" ht="33.75" customHeight="1">
      <c r="A16" s="24">
        <v>9</v>
      </c>
      <c r="B16" s="164"/>
      <c r="C16" s="164"/>
      <c r="D16" s="164"/>
      <c r="E16" s="164"/>
      <c r="F16" s="164"/>
      <c r="G16" s="169"/>
      <c r="H16" s="214"/>
      <c r="I16" s="221"/>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222"/>
      <c r="AL16" s="222"/>
      <c r="AM16" s="223"/>
      <c r="AN16" s="165">
        <f t="shared" si="1"/>
        <v>0</v>
      </c>
      <c r="AO16" s="190"/>
      <c r="AP16" s="190"/>
      <c r="AQ16" s="222"/>
      <c r="AR16" s="222"/>
      <c r="AS16" s="254"/>
    </row>
    <row r="17" spans="1:45" ht="33.75" customHeight="1">
      <c r="A17" s="24">
        <v>10</v>
      </c>
      <c r="B17" s="164"/>
      <c r="C17" s="164"/>
      <c r="D17" s="164"/>
      <c r="E17" s="164"/>
      <c r="F17" s="164"/>
      <c r="G17" s="169"/>
      <c r="H17" s="214"/>
      <c r="I17" s="221"/>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222"/>
      <c r="AL17" s="222"/>
      <c r="AM17" s="223"/>
      <c r="AN17" s="165">
        <f t="shared" si="1"/>
        <v>0</v>
      </c>
      <c r="AO17" s="190"/>
      <c r="AP17" s="190"/>
      <c r="AQ17" s="222"/>
      <c r="AR17" s="222"/>
      <c r="AS17" s="254"/>
    </row>
    <row r="18" spans="1:45" ht="30" customHeight="1">
      <c r="A18" s="24">
        <v>11</v>
      </c>
      <c r="B18" s="164"/>
      <c r="C18" s="164"/>
      <c r="D18" s="164"/>
      <c r="E18" s="164"/>
      <c r="F18" s="164"/>
      <c r="G18" s="169"/>
      <c r="H18" s="214"/>
      <c r="I18" s="221"/>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222"/>
      <c r="AL18" s="222"/>
      <c r="AM18" s="223"/>
      <c r="AN18" s="165">
        <f t="shared" si="1"/>
        <v>0</v>
      </c>
      <c r="AO18" s="190"/>
      <c r="AP18" s="190"/>
      <c r="AQ18" s="222"/>
      <c r="AR18" s="222"/>
      <c r="AS18" s="254"/>
    </row>
    <row r="19" spans="1:45" ht="30" customHeight="1">
      <c r="A19" s="24">
        <v>12</v>
      </c>
      <c r="B19" s="164"/>
      <c r="C19" s="164"/>
      <c r="D19" s="164"/>
      <c r="E19" s="164"/>
      <c r="F19" s="164"/>
      <c r="G19" s="169"/>
      <c r="H19" s="214"/>
      <c r="I19" s="221"/>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222"/>
      <c r="AL19" s="222"/>
      <c r="AM19" s="223"/>
      <c r="AN19" s="165">
        <f t="shared" si="1"/>
        <v>0</v>
      </c>
      <c r="AO19" s="190"/>
      <c r="AP19" s="190"/>
      <c r="AQ19" s="222"/>
      <c r="AR19" s="222"/>
      <c r="AS19" s="254"/>
    </row>
    <row r="20" spans="1:45" ht="33.75" customHeight="1">
      <c r="A20" s="24">
        <v>13</v>
      </c>
      <c r="B20" s="164"/>
      <c r="C20" s="164"/>
      <c r="D20" s="164"/>
      <c r="E20" s="164"/>
      <c r="F20" s="164"/>
      <c r="G20" s="169"/>
      <c r="H20" s="214"/>
      <c r="I20" s="221"/>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222"/>
      <c r="AL20" s="222"/>
      <c r="AM20" s="223"/>
      <c r="AN20" s="165">
        <f t="shared" si="1"/>
        <v>0</v>
      </c>
      <c r="AO20" s="190"/>
      <c r="AP20" s="190"/>
      <c r="AQ20" s="222"/>
      <c r="AR20" s="222"/>
      <c r="AS20" s="254"/>
    </row>
    <row r="21" spans="1:45" ht="33.75" customHeight="1">
      <c r="A21" s="24">
        <v>14</v>
      </c>
      <c r="B21" s="164"/>
      <c r="C21" s="164"/>
      <c r="D21" s="164"/>
      <c r="E21" s="164"/>
      <c r="F21" s="164"/>
      <c r="G21" s="169"/>
      <c r="H21" s="214"/>
      <c r="I21" s="221"/>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222"/>
      <c r="AL21" s="222"/>
      <c r="AM21" s="223"/>
      <c r="AN21" s="165">
        <f t="shared" si="1"/>
        <v>0</v>
      </c>
      <c r="AO21" s="190"/>
      <c r="AP21" s="190"/>
      <c r="AQ21" s="222"/>
      <c r="AR21" s="222"/>
      <c r="AS21" s="254"/>
    </row>
    <row r="22" spans="1:45" ht="33.75" customHeight="1">
      <c r="A22" s="24">
        <v>15</v>
      </c>
      <c r="B22" s="164"/>
      <c r="C22" s="164"/>
      <c r="D22" s="164"/>
      <c r="E22" s="164"/>
      <c r="F22" s="164"/>
      <c r="G22" s="169"/>
      <c r="H22" s="214"/>
      <c r="I22" s="221"/>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222"/>
      <c r="AL22" s="222"/>
      <c r="AM22" s="223"/>
      <c r="AN22" s="165">
        <f t="shared" si="1"/>
        <v>0</v>
      </c>
      <c r="AO22" s="190"/>
      <c r="AP22" s="190"/>
      <c r="AQ22" s="222"/>
      <c r="AR22" s="222"/>
      <c r="AS22" s="254"/>
    </row>
    <row r="23" spans="1:45" ht="33.75" customHeight="1">
      <c r="A23" s="24">
        <v>16</v>
      </c>
      <c r="B23" s="164"/>
      <c r="C23" s="164"/>
      <c r="D23" s="164"/>
      <c r="E23" s="164"/>
      <c r="F23" s="164"/>
      <c r="G23" s="169"/>
      <c r="H23" s="214"/>
      <c r="I23" s="221"/>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222"/>
      <c r="AL23" s="222"/>
      <c r="AM23" s="223"/>
      <c r="AN23" s="165">
        <f t="shared" si="1"/>
        <v>0</v>
      </c>
      <c r="AO23" s="190"/>
      <c r="AP23" s="190"/>
      <c r="AQ23" s="222"/>
      <c r="AR23" s="222"/>
      <c r="AS23" s="254"/>
    </row>
    <row r="24" spans="1:45" ht="33.75" customHeight="1">
      <c r="A24" s="24">
        <v>17</v>
      </c>
      <c r="B24" s="164"/>
      <c r="C24" s="164"/>
      <c r="D24" s="164"/>
      <c r="E24" s="164"/>
      <c r="F24" s="164"/>
      <c r="G24" s="169"/>
      <c r="H24" s="214"/>
      <c r="I24" s="221"/>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222"/>
      <c r="AL24" s="222"/>
      <c r="AM24" s="223"/>
      <c r="AN24" s="165">
        <f t="shared" si="1"/>
        <v>0</v>
      </c>
      <c r="AO24" s="190"/>
      <c r="AP24" s="190"/>
      <c r="AQ24" s="222"/>
      <c r="AR24" s="222"/>
      <c r="AS24" s="254"/>
    </row>
    <row r="25" spans="1:45" ht="33.75" customHeight="1">
      <c r="A25" s="24">
        <v>18</v>
      </c>
      <c r="B25" s="168"/>
      <c r="C25" s="168"/>
      <c r="D25" s="164"/>
      <c r="E25" s="164"/>
      <c r="F25" s="164"/>
      <c r="G25" s="169"/>
      <c r="H25" s="214"/>
      <c r="I25" s="221"/>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222"/>
      <c r="AL25" s="222"/>
      <c r="AM25" s="223"/>
      <c r="AN25" s="165">
        <f t="shared" si="1"/>
        <v>0</v>
      </c>
      <c r="AO25" s="190"/>
      <c r="AP25" s="190"/>
      <c r="AQ25" s="222"/>
      <c r="AR25" s="222"/>
      <c r="AS25" s="254"/>
    </row>
    <row r="26" spans="1:45" ht="33.75" customHeight="1">
      <c r="A26" s="24">
        <v>19</v>
      </c>
      <c r="B26" s="164"/>
      <c r="C26" s="168"/>
      <c r="D26" s="164"/>
      <c r="E26" s="164"/>
      <c r="F26" s="164"/>
      <c r="G26" s="169"/>
      <c r="H26" s="214"/>
      <c r="I26" s="221"/>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222"/>
      <c r="AL26" s="222"/>
      <c r="AM26" s="223"/>
      <c r="AN26" s="165">
        <f t="shared" si="1"/>
        <v>0</v>
      </c>
      <c r="AO26" s="190"/>
      <c r="AP26" s="190"/>
      <c r="AQ26" s="222"/>
      <c r="AR26" s="222"/>
      <c r="AS26" s="254"/>
    </row>
    <row r="27" spans="1:45" ht="33.75" customHeight="1">
      <c r="A27" s="24">
        <v>20</v>
      </c>
      <c r="B27" s="164"/>
      <c r="C27" s="164"/>
      <c r="D27" s="164"/>
      <c r="E27" s="164"/>
      <c r="F27" s="164"/>
      <c r="G27" s="169"/>
      <c r="H27" s="214"/>
      <c r="I27" s="221"/>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222"/>
      <c r="AL27" s="222"/>
      <c r="AM27" s="223"/>
      <c r="AN27" s="165">
        <f t="shared" si="1"/>
        <v>0</v>
      </c>
      <c r="AO27" s="190"/>
      <c r="AP27" s="190"/>
      <c r="AQ27" s="222"/>
      <c r="AR27" s="222"/>
      <c r="AS27" s="254"/>
    </row>
    <row r="28" spans="1:45" ht="30" customHeight="1">
      <c r="A28" s="24">
        <v>21</v>
      </c>
      <c r="B28" s="164"/>
      <c r="C28" s="164"/>
      <c r="D28" s="164"/>
      <c r="E28" s="164"/>
      <c r="F28" s="164"/>
      <c r="G28" s="169"/>
      <c r="H28" s="214"/>
      <c r="I28" s="221"/>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222"/>
      <c r="AL28" s="222"/>
      <c r="AM28" s="223"/>
      <c r="AN28" s="165">
        <f t="shared" si="1"/>
        <v>0</v>
      </c>
      <c r="AO28" s="190"/>
      <c r="AP28" s="190"/>
      <c r="AQ28" s="222"/>
      <c r="AR28" s="222"/>
      <c r="AS28" s="254"/>
    </row>
    <row r="29" spans="1:45" ht="30" customHeight="1">
      <c r="A29" s="24">
        <v>22</v>
      </c>
      <c r="B29" s="164"/>
      <c r="C29" s="164"/>
      <c r="D29" s="164"/>
      <c r="E29" s="164"/>
      <c r="F29" s="164"/>
      <c r="G29" s="169"/>
      <c r="H29" s="214"/>
      <c r="I29" s="221"/>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222"/>
      <c r="AL29" s="222"/>
      <c r="AM29" s="223"/>
      <c r="AN29" s="165">
        <f t="shared" si="1"/>
        <v>0</v>
      </c>
      <c r="AO29" s="190"/>
      <c r="AP29" s="190"/>
      <c r="AQ29" s="222"/>
      <c r="AR29" s="222"/>
      <c r="AS29" s="254"/>
    </row>
    <row r="30" spans="1:45" ht="30" customHeight="1">
      <c r="A30" s="24">
        <v>23</v>
      </c>
      <c r="B30" s="164"/>
      <c r="C30" s="164"/>
      <c r="D30" s="169"/>
      <c r="E30" s="169"/>
      <c r="F30" s="169"/>
      <c r="G30" s="169"/>
      <c r="H30" s="214"/>
      <c r="I30" s="221"/>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222"/>
      <c r="AL30" s="222"/>
      <c r="AM30" s="223"/>
      <c r="AN30" s="165">
        <f t="shared" si="1"/>
        <v>0</v>
      </c>
      <c r="AO30" s="190"/>
      <c r="AP30" s="190"/>
      <c r="AQ30" s="222"/>
      <c r="AR30" s="222"/>
      <c r="AS30" s="254"/>
    </row>
    <row r="31" spans="1:45" ht="30" customHeight="1">
      <c r="A31" s="24">
        <v>24</v>
      </c>
      <c r="B31" s="164"/>
      <c r="C31" s="164"/>
      <c r="D31" s="169"/>
      <c r="E31" s="169"/>
      <c r="F31" s="169"/>
      <c r="G31" s="169"/>
      <c r="H31" s="214"/>
      <c r="I31" s="221"/>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222"/>
      <c r="AL31" s="222"/>
      <c r="AM31" s="223"/>
      <c r="AN31" s="165">
        <f t="shared" si="1"/>
        <v>0</v>
      </c>
      <c r="AO31" s="190"/>
      <c r="AP31" s="190"/>
      <c r="AQ31" s="222"/>
      <c r="AR31" s="222"/>
      <c r="AS31" s="254"/>
    </row>
    <row r="32" spans="1:45" ht="30" customHeight="1">
      <c r="A32" s="24">
        <v>25</v>
      </c>
      <c r="B32" s="164"/>
      <c r="C32" s="164"/>
      <c r="D32" s="169"/>
      <c r="E32" s="169"/>
      <c r="F32" s="169"/>
      <c r="G32" s="169"/>
      <c r="H32" s="214"/>
      <c r="I32" s="221"/>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222"/>
      <c r="AL32" s="222"/>
      <c r="AM32" s="223"/>
      <c r="AN32" s="165">
        <f t="shared" si="1"/>
        <v>0</v>
      </c>
      <c r="AO32" s="190"/>
      <c r="AP32" s="190"/>
      <c r="AQ32" s="222"/>
      <c r="AR32" s="222"/>
      <c r="AS32" s="254"/>
    </row>
    <row r="33" spans="1:45" ht="30" customHeight="1">
      <c r="A33" s="24">
        <v>26</v>
      </c>
      <c r="B33" s="164"/>
      <c r="C33" s="164"/>
      <c r="D33" s="169"/>
      <c r="E33" s="169"/>
      <c r="F33" s="169"/>
      <c r="G33" s="169"/>
      <c r="H33" s="214"/>
      <c r="I33" s="221"/>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222"/>
      <c r="AL33" s="222"/>
      <c r="AM33" s="223"/>
      <c r="AN33" s="165">
        <f t="shared" si="1"/>
        <v>0</v>
      </c>
      <c r="AO33" s="190"/>
      <c r="AP33" s="190"/>
      <c r="AQ33" s="222"/>
      <c r="AR33" s="222"/>
      <c r="AS33" s="254"/>
    </row>
    <row r="34" spans="1:45" ht="30" customHeight="1">
      <c r="A34" s="24">
        <v>27</v>
      </c>
      <c r="B34" s="164"/>
      <c r="C34" s="164"/>
      <c r="D34" s="169"/>
      <c r="E34" s="169"/>
      <c r="F34" s="169"/>
      <c r="G34" s="169"/>
      <c r="H34" s="214"/>
      <c r="I34" s="221"/>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222"/>
      <c r="AL34" s="222"/>
      <c r="AM34" s="223"/>
      <c r="AN34" s="165">
        <f t="shared" si="1"/>
        <v>0</v>
      </c>
      <c r="AO34" s="190"/>
      <c r="AP34" s="190"/>
      <c r="AQ34" s="222"/>
      <c r="AR34" s="222"/>
      <c r="AS34" s="254"/>
    </row>
    <row r="35" spans="1:45" ht="30" customHeight="1">
      <c r="A35" s="24">
        <v>28</v>
      </c>
      <c r="B35" s="164"/>
      <c r="C35" s="164"/>
      <c r="D35" s="169"/>
      <c r="E35" s="169"/>
      <c r="F35" s="169"/>
      <c r="G35" s="169"/>
      <c r="H35" s="214"/>
      <c r="I35" s="221"/>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222"/>
      <c r="AL35" s="222"/>
      <c r="AM35" s="223"/>
      <c r="AN35" s="165">
        <f t="shared" si="1"/>
        <v>0</v>
      </c>
      <c r="AO35" s="190"/>
      <c r="AP35" s="190"/>
      <c r="AQ35" s="222"/>
      <c r="AR35" s="222"/>
      <c r="AS35" s="254"/>
    </row>
    <row r="36" spans="1:45" ht="30" customHeight="1">
      <c r="A36" s="24">
        <v>29</v>
      </c>
      <c r="B36" s="164"/>
      <c r="C36" s="164"/>
      <c r="D36" s="169"/>
      <c r="E36" s="169"/>
      <c r="F36" s="169"/>
      <c r="G36" s="169"/>
      <c r="H36" s="214"/>
      <c r="I36" s="221"/>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222"/>
      <c r="AL36" s="222"/>
      <c r="AM36" s="223"/>
      <c r="AN36" s="165">
        <f t="shared" si="1"/>
        <v>0</v>
      </c>
      <c r="AO36" s="190"/>
      <c r="AP36" s="190"/>
      <c r="AQ36" s="222"/>
      <c r="AR36" s="222"/>
      <c r="AS36" s="254"/>
    </row>
    <row r="37" spans="1:45" ht="30" customHeight="1">
      <c r="A37" s="24">
        <v>30</v>
      </c>
      <c r="B37" s="164"/>
      <c r="C37" s="164"/>
      <c r="D37" s="169"/>
      <c r="E37" s="169"/>
      <c r="F37" s="169"/>
      <c r="G37" s="169"/>
      <c r="H37" s="214"/>
      <c r="I37" s="221"/>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222"/>
      <c r="AL37" s="222"/>
      <c r="AM37" s="223"/>
      <c r="AN37" s="165">
        <f t="shared" si="1"/>
        <v>0</v>
      </c>
      <c r="AO37" s="190"/>
      <c r="AP37" s="190"/>
      <c r="AQ37" s="222"/>
      <c r="AR37" s="222"/>
      <c r="AS37" s="254"/>
    </row>
    <row r="38" spans="1:45" ht="30" customHeight="1">
      <c r="A38" s="24">
        <v>31</v>
      </c>
      <c r="B38" s="164"/>
      <c r="C38" s="164"/>
      <c r="D38" s="169"/>
      <c r="E38" s="169"/>
      <c r="F38" s="169"/>
      <c r="G38" s="169"/>
      <c r="H38" s="214"/>
      <c r="I38" s="221"/>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222"/>
      <c r="AL38" s="222"/>
      <c r="AM38" s="223"/>
      <c r="AN38" s="165">
        <f t="shared" si="1"/>
        <v>0</v>
      </c>
      <c r="AO38" s="190"/>
      <c r="AP38" s="190"/>
      <c r="AQ38" s="222"/>
      <c r="AR38" s="222"/>
      <c r="AS38" s="254"/>
    </row>
    <row r="39" spans="1:45" ht="30" customHeight="1">
      <c r="A39" s="24">
        <v>32</v>
      </c>
      <c r="B39" s="164"/>
      <c r="C39" s="164"/>
      <c r="D39" s="169"/>
      <c r="E39" s="169"/>
      <c r="F39" s="169"/>
      <c r="G39" s="169"/>
      <c r="H39" s="214"/>
      <c r="I39" s="221"/>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222"/>
      <c r="AL39" s="222"/>
      <c r="AM39" s="223"/>
      <c r="AN39" s="165">
        <f t="shared" si="1"/>
        <v>0</v>
      </c>
      <c r="AO39" s="190"/>
      <c r="AP39" s="190"/>
      <c r="AQ39" s="222"/>
      <c r="AR39" s="222"/>
      <c r="AS39" s="254"/>
    </row>
    <row r="40" spans="1:45" ht="30" customHeight="1">
      <c r="A40" s="24">
        <v>33</v>
      </c>
      <c r="B40" s="164"/>
      <c r="C40" s="164"/>
      <c r="D40" s="169"/>
      <c r="E40" s="169"/>
      <c r="F40" s="169"/>
      <c r="G40" s="169"/>
      <c r="H40" s="214"/>
      <c r="I40" s="221"/>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222"/>
      <c r="AL40" s="222"/>
      <c r="AM40" s="223"/>
      <c r="AN40" s="165">
        <f t="shared" si="1"/>
        <v>0</v>
      </c>
      <c r="AO40" s="190"/>
      <c r="AP40" s="190"/>
      <c r="AQ40" s="222"/>
      <c r="AR40" s="222"/>
      <c r="AS40" s="254"/>
    </row>
    <row r="41" spans="1:45" ht="30" customHeight="1">
      <c r="A41" s="24">
        <v>34</v>
      </c>
      <c r="B41" s="164"/>
      <c r="C41" s="164"/>
      <c r="D41" s="169"/>
      <c r="E41" s="169"/>
      <c r="F41" s="169"/>
      <c r="G41" s="169"/>
      <c r="H41" s="214"/>
      <c r="I41" s="221"/>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222"/>
      <c r="AL41" s="222"/>
      <c r="AM41" s="223"/>
      <c r="AN41" s="165">
        <f t="shared" si="1"/>
        <v>0</v>
      </c>
      <c r="AO41" s="190"/>
      <c r="AP41" s="190"/>
      <c r="AQ41" s="222"/>
      <c r="AR41" s="222"/>
      <c r="AS41" s="254"/>
    </row>
    <row r="42" spans="1:45" ht="30" customHeight="1">
      <c r="A42" s="24">
        <v>35</v>
      </c>
      <c r="B42" s="164"/>
      <c r="C42" s="164"/>
      <c r="D42" s="169"/>
      <c r="E42" s="169"/>
      <c r="F42" s="169"/>
      <c r="G42" s="169"/>
      <c r="H42" s="214"/>
      <c r="I42" s="221"/>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222"/>
      <c r="AL42" s="222"/>
      <c r="AM42" s="223"/>
      <c r="AN42" s="165">
        <f t="shared" si="1"/>
        <v>0</v>
      </c>
      <c r="AO42" s="190"/>
      <c r="AP42" s="190"/>
      <c r="AQ42" s="222"/>
      <c r="AR42" s="222"/>
      <c r="AS42" s="254"/>
    </row>
    <row r="43" spans="1:45" ht="30" customHeight="1">
      <c r="A43" s="24">
        <v>36</v>
      </c>
      <c r="B43" s="164"/>
      <c r="C43" s="164"/>
      <c r="D43" s="169"/>
      <c r="E43" s="169"/>
      <c r="F43" s="169"/>
      <c r="G43" s="169"/>
      <c r="H43" s="214"/>
      <c r="I43" s="221"/>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222"/>
      <c r="AL43" s="222"/>
      <c r="AM43" s="223"/>
      <c r="AN43" s="165">
        <f t="shared" si="1"/>
        <v>0</v>
      </c>
      <c r="AO43" s="190"/>
      <c r="AP43" s="190"/>
      <c r="AQ43" s="222"/>
      <c r="AR43" s="222"/>
      <c r="AS43" s="254"/>
    </row>
    <row r="44" spans="1:45" ht="30" customHeight="1">
      <c r="A44" s="24">
        <v>37</v>
      </c>
      <c r="B44" s="164"/>
      <c r="C44" s="164"/>
      <c r="D44" s="169"/>
      <c r="E44" s="169"/>
      <c r="F44" s="169"/>
      <c r="G44" s="169"/>
      <c r="H44" s="214"/>
      <c r="I44" s="221"/>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222"/>
      <c r="AL44" s="222"/>
      <c r="AM44" s="223"/>
      <c r="AN44" s="165">
        <f t="shared" si="1"/>
        <v>0</v>
      </c>
      <c r="AO44" s="190"/>
      <c r="AP44" s="190"/>
      <c r="AQ44" s="222"/>
      <c r="AR44" s="222"/>
      <c r="AS44" s="254"/>
    </row>
    <row r="45" spans="1:45" ht="30" customHeight="1">
      <c r="A45" s="24">
        <v>38</v>
      </c>
      <c r="B45" s="164"/>
      <c r="C45" s="164"/>
      <c r="D45" s="169"/>
      <c r="E45" s="169"/>
      <c r="F45" s="169"/>
      <c r="G45" s="169"/>
      <c r="H45" s="214"/>
      <c r="I45" s="221"/>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222"/>
      <c r="AL45" s="222"/>
      <c r="AM45" s="223"/>
      <c r="AN45" s="165">
        <f t="shared" si="1"/>
        <v>0</v>
      </c>
      <c r="AO45" s="190"/>
      <c r="AP45" s="190"/>
      <c r="AQ45" s="222"/>
      <c r="AR45" s="222"/>
      <c r="AS45" s="254"/>
    </row>
    <row r="46" spans="1:45" ht="30" customHeight="1">
      <c r="A46" s="24">
        <v>39</v>
      </c>
      <c r="B46" s="164"/>
      <c r="C46" s="164"/>
      <c r="D46" s="164"/>
      <c r="E46" s="164"/>
      <c r="F46" s="164"/>
      <c r="G46" s="169"/>
      <c r="H46" s="214"/>
      <c r="I46" s="221"/>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222"/>
      <c r="AL46" s="222"/>
      <c r="AM46" s="223"/>
      <c r="AN46" s="165">
        <f t="shared" si="1"/>
        <v>0</v>
      </c>
      <c r="AO46" s="190"/>
      <c r="AP46" s="190"/>
      <c r="AQ46" s="222"/>
      <c r="AR46" s="222"/>
      <c r="AS46" s="254"/>
    </row>
    <row r="47" spans="1:45" ht="30" customHeight="1">
      <c r="A47" s="24">
        <v>40</v>
      </c>
      <c r="B47" s="164"/>
      <c r="C47" s="164"/>
      <c r="D47" s="164"/>
      <c r="E47" s="164"/>
      <c r="F47" s="164"/>
      <c r="G47" s="169"/>
      <c r="H47" s="214"/>
      <c r="I47" s="221"/>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222"/>
      <c r="AL47" s="222"/>
      <c r="AM47" s="223"/>
      <c r="AN47" s="165">
        <f t="shared" si="1"/>
        <v>0</v>
      </c>
      <c r="AO47" s="190"/>
      <c r="AP47" s="190"/>
      <c r="AQ47" s="222"/>
      <c r="AR47" s="222"/>
      <c r="AS47" s="254"/>
    </row>
    <row r="48" spans="1:45" ht="30" customHeight="1">
      <c r="A48" s="24">
        <v>41</v>
      </c>
      <c r="B48" s="164"/>
      <c r="C48" s="164"/>
      <c r="D48" s="164"/>
      <c r="E48" s="164"/>
      <c r="F48" s="164"/>
      <c r="G48" s="169"/>
      <c r="H48" s="214"/>
      <c r="I48" s="221"/>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222"/>
      <c r="AL48" s="222"/>
      <c r="AM48" s="223"/>
      <c r="AN48" s="165">
        <f t="shared" si="1"/>
        <v>0</v>
      </c>
      <c r="AO48" s="190"/>
      <c r="AP48" s="190"/>
      <c r="AQ48" s="222"/>
      <c r="AR48" s="222"/>
      <c r="AS48" s="254"/>
    </row>
    <row r="49" spans="1:45" ht="30" customHeight="1">
      <c r="A49" s="24">
        <v>42</v>
      </c>
      <c r="B49" s="164"/>
      <c r="C49" s="164"/>
      <c r="D49" s="169"/>
      <c r="E49" s="169"/>
      <c r="F49" s="169"/>
      <c r="G49" s="169"/>
      <c r="H49" s="214"/>
      <c r="I49" s="221"/>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222"/>
      <c r="AL49" s="222"/>
      <c r="AM49" s="223"/>
      <c r="AN49" s="165">
        <f t="shared" si="1"/>
        <v>0</v>
      </c>
      <c r="AO49" s="190"/>
      <c r="AP49" s="190"/>
      <c r="AQ49" s="222"/>
      <c r="AR49" s="222"/>
      <c r="AS49" s="254"/>
    </row>
    <row r="50" spans="1:45" ht="30" customHeight="1">
      <c r="A50" s="24">
        <v>43</v>
      </c>
      <c r="B50" s="169"/>
      <c r="C50" s="226"/>
      <c r="D50" s="169"/>
      <c r="E50" s="169"/>
      <c r="F50" s="169"/>
      <c r="G50" s="169"/>
      <c r="H50" s="214"/>
      <c r="I50" s="221"/>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222"/>
      <c r="AL50" s="222"/>
      <c r="AM50" s="223"/>
      <c r="AN50" s="165">
        <f t="shared" si="1"/>
        <v>0</v>
      </c>
      <c r="AO50" s="190"/>
      <c r="AP50" s="190"/>
      <c r="AQ50" s="222"/>
      <c r="AR50" s="222"/>
      <c r="AS50" s="254"/>
    </row>
    <row r="51" spans="1:45" ht="30" customHeight="1">
      <c r="A51" s="24">
        <v>44</v>
      </c>
      <c r="B51" s="169"/>
      <c r="C51" s="226"/>
      <c r="D51" s="169"/>
      <c r="E51" s="169"/>
      <c r="F51" s="169"/>
      <c r="G51" s="169"/>
      <c r="H51" s="214"/>
      <c r="I51" s="221"/>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222"/>
      <c r="AL51" s="222"/>
      <c r="AM51" s="223"/>
      <c r="AN51" s="165">
        <f t="shared" si="1"/>
        <v>0</v>
      </c>
      <c r="AO51" s="190"/>
      <c r="AP51" s="190"/>
      <c r="AQ51" s="222"/>
      <c r="AR51" s="222"/>
      <c r="AS51" s="254"/>
    </row>
    <row r="52" spans="1:45" ht="30" customHeight="1">
      <c r="A52" s="24">
        <v>45</v>
      </c>
      <c r="B52" s="169"/>
      <c r="C52" s="226"/>
      <c r="D52" s="169"/>
      <c r="E52" s="169"/>
      <c r="F52" s="169"/>
      <c r="G52" s="169"/>
      <c r="H52" s="214"/>
      <c r="I52" s="221"/>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222"/>
      <c r="AL52" s="222"/>
      <c r="AM52" s="223"/>
      <c r="AN52" s="165">
        <f t="shared" si="1"/>
        <v>0</v>
      </c>
      <c r="AO52" s="190"/>
      <c r="AP52" s="190"/>
      <c r="AQ52" s="222"/>
      <c r="AR52" s="222"/>
      <c r="AS52" s="254"/>
    </row>
    <row r="53" spans="1:45" ht="30" customHeight="1">
      <c r="A53" s="24">
        <v>46</v>
      </c>
      <c r="B53" s="169"/>
      <c r="C53" s="226"/>
      <c r="D53" s="169"/>
      <c r="E53" s="169"/>
      <c r="F53" s="169"/>
      <c r="G53" s="169"/>
      <c r="H53" s="214"/>
      <c r="I53" s="221"/>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222"/>
      <c r="AL53" s="222"/>
      <c r="AM53" s="223"/>
      <c r="AN53" s="165">
        <f t="shared" si="1"/>
        <v>0</v>
      </c>
      <c r="AO53" s="190"/>
      <c r="AP53" s="190"/>
      <c r="AQ53" s="222"/>
      <c r="AR53" s="222"/>
      <c r="AS53" s="254"/>
    </row>
    <row r="54" spans="1:45" ht="30" customHeight="1">
      <c r="A54" s="24">
        <v>47</v>
      </c>
      <c r="B54" s="169"/>
      <c r="C54" s="226"/>
      <c r="D54" s="169"/>
      <c r="E54" s="169"/>
      <c r="F54" s="169"/>
      <c r="G54" s="169"/>
      <c r="H54" s="214"/>
      <c r="I54" s="221"/>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222"/>
      <c r="AL54" s="222"/>
      <c r="AM54" s="223"/>
      <c r="AN54" s="165">
        <f t="shared" si="1"/>
        <v>0</v>
      </c>
      <c r="AO54" s="190"/>
      <c r="AP54" s="190"/>
      <c r="AQ54" s="222"/>
      <c r="AR54" s="222"/>
      <c r="AS54" s="254"/>
    </row>
    <row r="55" spans="1:45" ht="30" customHeight="1">
      <c r="A55" s="24">
        <v>48</v>
      </c>
      <c r="B55" s="169"/>
      <c r="C55" s="226"/>
      <c r="D55" s="169"/>
      <c r="E55" s="169"/>
      <c r="F55" s="169"/>
      <c r="G55" s="169"/>
      <c r="H55" s="214"/>
      <c r="I55" s="221"/>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222"/>
      <c r="AL55" s="222"/>
      <c r="AM55" s="223"/>
      <c r="AN55" s="165">
        <f t="shared" si="1"/>
        <v>0</v>
      </c>
      <c r="AO55" s="190"/>
      <c r="AP55" s="190"/>
      <c r="AQ55" s="222"/>
      <c r="AR55" s="222"/>
      <c r="AS55" s="254"/>
    </row>
    <row r="56" spans="1:45" ht="30" customHeight="1">
      <c r="A56" s="24">
        <v>49</v>
      </c>
      <c r="B56" s="169"/>
      <c r="C56" s="226"/>
      <c r="D56" s="169"/>
      <c r="E56" s="169"/>
      <c r="F56" s="169"/>
      <c r="G56" s="169"/>
      <c r="H56" s="214"/>
      <c r="I56" s="221"/>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222"/>
      <c r="AL56" s="222"/>
      <c r="AM56" s="223"/>
      <c r="AN56" s="165">
        <f t="shared" si="1"/>
        <v>0</v>
      </c>
      <c r="AO56" s="190"/>
      <c r="AP56" s="190"/>
      <c r="AQ56" s="222"/>
      <c r="AR56" s="222"/>
      <c r="AS56" s="254"/>
    </row>
    <row r="57" spans="1:45" ht="30" customHeight="1">
      <c r="A57" s="24">
        <v>50</v>
      </c>
      <c r="B57" s="169"/>
      <c r="C57" s="226"/>
      <c r="D57" s="169"/>
      <c r="E57" s="169"/>
      <c r="F57" s="169"/>
      <c r="G57" s="169"/>
      <c r="H57" s="214"/>
      <c r="I57" s="221"/>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69"/>
      <c r="AK57" s="222"/>
      <c r="AL57" s="222"/>
      <c r="AM57" s="223"/>
      <c r="AN57" s="165">
        <f t="shared" si="1"/>
        <v>0</v>
      </c>
      <c r="AO57" s="190"/>
      <c r="AP57" s="190"/>
      <c r="AQ57" s="222"/>
      <c r="AR57" s="222"/>
      <c r="AS57" s="254"/>
    </row>
    <row r="58" spans="1:45" ht="30" customHeight="1">
      <c r="A58" s="24">
        <v>51</v>
      </c>
      <c r="B58" s="169"/>
      <c r="C58" s="226"/>
      <c r="D58" s="169"/>
      <c r="E58" s="169"/>
      <c r="F58" s="169"/>
      <c r="G58" s="169"/>
      <c r="H58" s="214"/>
      <c r="I58" s="221"/>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222"/>
      <c r="AL58" s="222"/>
      <c r="AM58" s="223"/>
      <c r="AN58" s="165">
        <f t="shared" si="1"/>
        <v>0</v>
      </c>
      <c r="AO58" s="190"/>
      <c r="AP58" s="190"/>
      <c r="AQ58" s="222"/>
      <c r="AR58" s="222"/>
      <c r="AS58" s="254"/>
    </row>
    <row r="59" spans="1:45" ht="30" customHeight="1">
      <c r="A59" s="24">
        <v>52</v>
      </c>
      <c r="B59" s="169"/>
      <c r="C59" s="226"/>
      <c r="D59" s="169"/>
      <c r="E59" s="169"/>
      <c r="F59" s="169"/>
      <c r="G59" s="169"/>
      <c r="H59" s="214"/>
      <c r="I59" s="221"/>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222"/>
      <c r="AL59" s="222"/>
      <c r="AM59" s="223"/>
      <c r="AN59" s="165">
        <f t="shared" si="1"/>
        <v>0</v>
      </c>
      <c r="AO59" s="190"/>
      <c r="AP59" s="190"/>
      <c r="AQ59" s="222"/>
      <c r="AR59" s="222"/>
      <c r="AS59" s="254"/>
    </row>
    <row r="60" spans="1:45" ht="30" customHeight="1">
      <c r="A60" s="24">
        <v>53</v>
      </c>
      <c r="B60" s="169"/>
      <c r="C60" s="226"/>
      <c r="D60" s="169"/>
      <c r="E60" s="169"/>
      <c r="F60" s="169"/>
      <c r="G60" s="169"/>
      <c r="H60" s="214"/>
      <c r="I60" s="221"/>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222"/>
      <c r="AL60" s="222"/>
      <c r="AM60" s="223"/>
      <c r="AN60" s="165">
        <f t="shared" si="1"/>
        <v>0</v>
      </c>
      <c r="AO60" s="190"/>
      <c r="AP60" s="190"/>
      <c r="AQ60" s="222"/>
      <c r="AR60" s="222"/>
      <c r="AS60" s="254"/>
    </row>
    <row r="61" spans="1:45" ht="30" customHeight="1">
      <c r="A61" s="24">
        <v>54</v>
      </c>
      <c r="B61" s="169"/>
      <c r="C61" s="226"/>
      <c r="D61" s="169"/>
      <c r="E61" s="169"/>
      <c r="F61" s="169"/>
      <c r="G61" s="169"/>
      <c r="H61" s="214"/>
      <c r="I61" s="221"/>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222"/>
      <c r="AL61" s="222"/>
      <c r="AM61" s="223"/>
      <c r="AN61" s="165">
        <f t="shared" si="1"/>
        <v>0</v>
      </c>
      <c r="AO61" s="190"/>
      <c r="AP61" s="190"/>
      <c r="AQ61" s="222"/>
      <c r="AR61" s="222"/>
      <c r="AS61" s="254"/>
    </row>
    <row r="62" spans="1:45" ht="30" customHeight="1">
      <c r="A62" s="24">
        <v>55</v>
      </c>
      <c r="B62" s="169"/>
      <c r="C62" s="226"/>
      <c r="D62" s="169"/>
      <c r="E62" s="169"/>
      <c r="F62" s="169"/>
      <c r="G62" s="169"/>
      <c r="H62" s="214"/>
      <c r="I62" s="221"/>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222"/>
      <c r="AL62" s="222"/>
      <c r="AM62" s="223"/>
      <c r="AN62" s="165">
        <f t="shared" si="1"/>
        <v>0</v>
      </c>
      <c r="AO62" s="190"/>
      <c r="AP62" s="190"/>
      <c r="AQ62" s="222"/>
      <c r="AR62" s="222"/>
      <c r="AS62" s="254"/>
    </row>
    <row r="63" spans="1:45" ht="30" customHeight="1">
      <c r="A63" s="24">
        <v>56</v>
      </c>
      <c r="B63" s="169"/>
      <c r="C63" s="226"/>
      <c r="D63" s="169"/>
      <c r="E63" s="169"/>
      <c r="F63" s="169"/>
      <c r="G63" s="169"/>
      <c r="H63" s="214"/>
      <c r="I63" s="221"/>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222"/>
      <c r="AL63" s="222"/>
      <c r="AM63" s="223"/>
      <c r="AN63" s="165">
        <f t="shared" si="1"/>
        <v>0</v>
      </c>
      <c r="AO63" s="190"/>
      <c r="AP63" s="190"/>
      <c r="AQ63" s="222"/>
      <c r="AR63" s="222"/>
      <c r="AS63" s="254"/>
    </row>
    <row r="64" spans="1:45" ht="30" customHeight="1">
      <c r="A64" s="24">
        <v>57</v>
      </c>
      <c r="B64" s="169"/>
      <c r="C64" s="226"/>
      <c r="D64" s="169"/>
      <c r="E64" s="169"/>
      <c r="F64" s="169"/>
      <c r="G64" s="169"/>
      <c r="H64" s="214"/>
      <c r="I64" s="221"/>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222"/>
      <c r="AL64" s="222"/>
      <c r="AM64" s="223"/>
      <c r="AN64" s="165">
        <f t="shared" si="1"/>
        <v>0</v>
      </c>
      <c r="AO64" s="190"/>
      <c r="AP64" s="190"/>
      <c r="AQ64" s="222"/>
      <c r="AR64" s="222"/>
      <c r="AS64" s="254"/>
    </row>
    <row r="65" spans="1:45" ht="30" customHeight="1">
      <c r="A65" s="24">
        <v>58</v>
      </c>
      <c r="B65" s="169"/>
      <c r="C65" s="226"/>
      <c r="D65" s="169"/>
      <c r="E65" s="169"/>
      <c r="F65" s="169"/>
      <c r="G65" s="169"/>
      <c r="H65" s="214"/>
      <c r="I65" s="221"/>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222"/>
      <c r="AL65" s="222"/>
      <c r="AM65" s="223"/>
      <c r="AN65" s="165">
        <f t="shared" si="1"/>
        <v>0</v>
      </c>
      <c r="AO65" s="190"/>
      <c r="AP65" s="190"/>
      <c r="AQ65" s="222"/>
      <c r="AR65" s="222"/>
      <c r="AS65" s="254"/>
    </row>
    <row r="66" spans="1:45" ht="30" customHeight="1">
      <c r="A66" s="24">
        <v>59</v>
      </c>
      <c r="B66" s="169"/>
      <c r="C66" s="226"/>
      <c r="D66" s="169"/>
      <c r="E66" s="169"/>
      <c r="F66" s="169"/>
      <c r="G66" s="169"/>
      <c r="H66" s="214"/>
      <c r="I66" s="221"/>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222"/>
      <c r="AL66" s="222"/>
      <c r="AM66" s="223"/>
      <c r="AN66" s="165">
        <f t="shared" si="1"/>
        <v>0</v>
      </c>
      <c r="AO66" s="190"/>
      <c r="AP66" s="190"/>
      <c r="AQ66" s="222"/>
      <c r="AR66" s="222"/>
      <c r="AS66" s="254"/>
    </row>
    <row r="67" spans="1:45" ht="30" customHeight="1" thickBot="1">
      <c r="A67" s="24">
        <v>60</v>
      </c>
      <c r="B67" s="215"/>
      <c r="C67" s="227"/>
      <c r="D67" s="215"/>
      <c r="E67" s="215"/>
      <c r="F67" s="215"/>
      <c r="G67" s="215"/>
      <c r="H67" s="216"/>
      <c r="I67" s="228"/>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215"/>
      <c r="AI67" s="215"/>
      <c r="AJ67" s="215"/>
      <c r="AK67" s="229"/>
      <c r="AL67" s="229"/>
      <c r="AM67" s="230"/>
      <c r="AN67" s="231">
        <f t="shared" si="1"/>
        <v>0</v>
      </c>
      <c r="AO67" s="233"/>
      <c r="AP67" s="233"/>
      <c r="AQ67" s="229"/>
      <c r="AR67" s="229"/>
      <c r="AS67" s="255"/>
    </row>
    <row r="68" spans="1:45" ht="30" customHeight="1" thickTop="1" thickBot="1">
      <c r="A68" s="376" t="s">
        <v>2</v>
      </c>
      <c r="B68" s="377"/>
      <c r="C68" s="377"/>
      <c r="D68" s="377"/>
      <c r="E68" s="377"/>
      <c r="F68" s="377"/>
      <c r="G68" s="377"/>
      <c r="H68" s="378"/>
      <c r="I68" s="236">
        <f>COUNTIF(I8:I67,"〇")</f>
        <v>0</v>
      </c>
      <c r="J68" s="237">
        <f>COUNTIF(J8:J67,"〇")</f>
        <v>0</v>
      </c>
      <c r="K68" s="237">
        <f>COUNTIF(K8:K67,"〇")</f>
        <v>0</v>
      </c>
      <c r="L68" s="237">
        <f>COUNTIF(L8:L67,"〇")</f>
        <v>0</v>
      </c>
      <c r="M68" s="237">
        <f>COUNTIF(M8:M67,"〇")</f>
        <v>0</v>
      </c>
      <c r="N68" s="237">
        <f t="shared" ref="N68:AM68" si="2">COUNTIF(N8:N67,"〇")</f>
        <v>0</v>
      </c>
      <c r="O68" s="237">
        <f t="shared" si="2"/>
        <v>0</v>
      </c>
      <c r="P68" s="237">
        <f t="shared" si="2"/>
        <v>0</v>
      </c>
      <c r="Q68" s="237">
        <f t="shared" si="2"/>
        <v>0</v>
      </c>
      <c r="R68" s="237">
        <f t="shared" si="2"/>
        <v>0</v>
      </c>
      <c r="S68" s="237">
        <f t="shared" si="2"/>
        <v>0</v>
      </c>
      <c r="T68" s="237">
        <f t="shared" si="2"/>
        <v>0</v>
      </c>
      <c r="U68" s="237">
        <f t="shared" si="2"/>
        <v>0</v>
      </c>
      <c r="V68" s="237">
        <f t="shared" si="2"/>
        <v>0</v>
      </c>
      <c r="W68" s="237">
        <f t="shared" si="2"/>
        <v>0</v>
      </c>
      <c r="X68" s="237">
        <f t="shared" si="2"/>
        <v>0</v>
      </c>
      <c r="Y68" s="237">
        <f t="shared" si="2"/>
        <v>0</v>
      </c>
      <c r="Z68" s="237">
        <f t="shared" si="2"/>
        <v>0</v>
      </c>
      <c r="AA68" s="237">
        <f t="shared" si="2"/>
        <v>0</v>
      </c>
      <c r="AB68" s="237">
        <f t="shared" si="2"/>
        <v>0</v>
      </c>
      <c r="AC68" s="237">
        <f t="shared" si="2"/>
        <v>0</v>
      </c>
      <c r="AD68" s="237">
        <f t="shared" si="2"/>
        <v>0</v>
      </c>
      <c r="AE68" s="237">
        <f t="shared" si="2"/>
        <v>0</v>
      </c>
      <c r="AF68" s="237">
        <f t="shared" si="2"/>
        <v>0</v>
      </c>
      <c r="AG68" s="237">
        <f t="shared" si="2"/>
        <v>0</v>
      </c>
      <c r="AH68" s="237">
        <f t="shared" si="2"/>
        <v>0</v>
      </c>
      <c r="AI68" s="237">
        <f t="shared" si="2"/>
        <v>0</v>
      </c>
      <c r="AJ68" s="237">
        <f t="shared" si="2"/>
        <v>0</v>
      </c>
      <c r="AK68" s="237">
        <f t="shared" si="2"/>
        <v>0</v>
      </c>
      <c r="AL68" s="237">
        <f t="shared" si="2"/>
        <v>0</v>
      </c>
      <c r="AM68" s="237">
        <f t="shared" si="2"/>
        <v>0</v>
      </c>
      <c r="AN68" s="249">
        <f>SUM(AN8:AN67)</f>
        <v>0</v>
      </c>
      <c r="AO68" s="250">
        <f>+COUNTA(AO8:AO67)</f>
        <v>0</v>
      </c>
      <c r="AP68" s="250">
        <f>+COUNTA(AP8:AP67)</f>
        <v>0</v>
      </c>
      <c r="AQ68" s="250">
        <f>COUNTIF(AQ8:AQ67,"〇")</f>
        <v>0</v>
      </c>
      <c r="AR68" s="250">
        <f>COUNTIF(AR8:AR67,"〇")</f>
        <v>0</v>
      </c>
      <c r="AS68" s="251"/>
    </row>
    <row r="69" spans="1:45" ht="30" customHeight="1" thickBot="1">
      <c r="A69" s="241"/>
      <c r="B69" s="402" t="s">
        <v>146</v>
      </c>
      <c r="C69" s="402"/>
      <c r="D69" s="402"/>
      <c r="E69" s="402"/>
      <c r="F69" s="402"/>
      <c r="G69" s="402"/>
      <c r="H69" s="403"/>
      <c r="I69" s="242">
        <f>+COUNTIFS($H$8:$H$67,"〇",I8:I67,"〇")</f>
        <v>0</v>
      </c>
      <c r="J69" s="243">
        <f t="shared" ref="J69:AM69" si="3">+COUNTIFS($H$8:$H$67,"〇",J8:J67,"〇")</f>
        <v>0</v>
      </c>
      <c r="K69" s="243">
        <f t="shared" si="3"/>
        <v>0</v>
      </c>
      <c r="L69" s="243">
        <f t="shared" si="3"/>
        <v>0</v>
      </c>
      <c r="M69" s="243">
        <f t="shared" si="3"/>
        <v>0</v>
      </c>
      <c r="N69" s="243">
        <f t="shared" si="3"/>
        <v>0</v>
      </c>
      <c r="O69" s="243">
        <f t="shared" si="3"/>
        <v>0</v>
      </c>
      <c r="P69" s="243">
        <f t="shared" si="3"/>
        <v>0</v>
      </c>
      <c r="Q69" s="243">
        <f t="shared" si="3"/>
        <v>0</v>
      </c>
      <c r="R69" s="243">
        <f t="shared" si="3"/>
        <v>0</v>
      </c>
      <c r="S69" s="243">
        <f t="shared" si="3"/>
        <v>0</v>
      </c>
      <c r="T69" s="243">
        <f t="shared" si="3"/>
        <v>0</v>
      </c>
      <c r="U69" s="243">
        <f t="shared" si="3"/>
        <v>0</v>
      </c>
      <c r="V69" s="243">
        <f t="shared" si="3"/>
        <v>0</v>
      </c>
      <c r="W69" s="243">
        <f t="shared" si="3"/>
        <v>0</v>
      </c>
      <c r="X69" s="243">
        <f t="shared" si="3"/>
        <v>0</v>
      </c>
      <c r="Y69" s="243">
        <f t="shared" si="3"/>
        <v>0</v>
      </c>
      <c r="Z69" s="243">
        <f t="shared" si="3"/>
        <v>0</v>
      </c>
      <c r="AA69" s="243">
        <f t="shared" si="3"/>
        <v>0</v>
      </c>
      <c r="AB69" s="243">
        <f t="shared" si="3"/>
        <v>0</v>
      </c>
      <c r="AC69" s="243">
        <f t="shared" si="3"/>
        <v>0</v>
      </c>
      <c r="AD69" s="243">
        <f t="shared" si="3"/>
        <v>0</v>
      </c>
      <c r="AE69" s="243">
        <f t="shared" si="3"/>
        <v>0</v>
      </c>
      <c r="AF69" s="243">
        <f t="shared" si="3"/>
        <v>0</v>
      </c>
      <c r="AG69" s="243">
        <f t="shared" si="3"/>
        <v>0</v>
      </c>
      <c r="AH69" s="243">
        <f t="shared" si="3"/>
        <v>0</v>
      </c>
      <c r="AI69" s="243">
        <f t="shared" si="3"/>
        <v>0</v>
      </c>
      <c r="AJ69" s="243">
        <f t="shared" si="3"/>
        <v>0</v>
      </c>
      <c r="AK69" s="243">
        <f t="shared" si="3"/>
        <v>0</v>
      </c>
      <c r="AL69" s="243">
        <f t="shared" si="3"/>
        <v>0</v>
      </c>
      <c r="AM69" s="244">
        <f t="shared" si="3"/>
        <v>0</v>
      </c>
      <c r="AN69" s="252"/>
      <c r="AO69" s="252"/>
      <c r="AP69" s="252"/>
      <c r="AQ69" s="252"/>
      <c r="AR69" s="252"/>
      <c r="AS69" s="252"/>
    </row>
    <row r="70" spans="1:45" ht="30" customHeight="1" thickBot="1">
      <c r="A70" s="399" t="s">
        <v>145</v>
      </c>
      <c r="B70" s="400"/>
      <c r="C70" s="400"/>
      <c r="D70" s="400"/>
      <c r="E70" s="400"/>
      <c r="F70" s="400"/>
      <c r="G70" s="400"/>
      <c r="H70" s="400"/>
      <c r="I70" s="242">
        <f t="shared" ref="I70:AJ70" si="4">+IF(I69&gt;5,5,IF(I69&gt;2,4,IF(I69&gt;0,3,2)))</f>
        <v>2</v>
      </c>
      <c r="J70" s="243">
        <f t="shared" si="4"/>
        <v>2</v>
      </c>
      <c r="K70" s="243">
        <f t="shared" si="4"/>
        <v>2</v>
      </c>
      <c r="L70" s="243">
        <f t="shared" si="4"/>
        <v>2</v>
      </c>
      <c r="M70" s="243">
        <f t="shared" si="4"/>
        <v>2</v>
      </c>
      <c r="N70" s="243">
        <f t="shared" si="4"/>
        <v>2</v>
      </c>
      <c r="O70" s="243">
        <f t="shared" si="4"/>
        <v>2</v>
      </c>
      <c r="P70" s="243">
        <f t="shared" si="4"/>
        <v>2</v>
      </c>
      <c r="Q70" s="243">
        <f t="shared" si="4"/>
        <v>2</v>
      </c>
      <c r="R70" s="243">
        <f t="shared" si="4"/>
        <v>2</v>
      </c>
      <c r="S70" s="243">
        <f t="shared" si="4"/>
        <v>2</v>
      </c>
      <c r="T70" s="243">
        <f t="shared" si="4"/>
        <v>2</v>
      </c>
      <c r="U70" s="243">
        <f t="shared" si="4"/>
        <v>2</v>
      </c>
      <c r="V70" s="243">
        <f t="shared" si="4"/>
        <v>2</v>
      </c>
      <c r="W70" s="243">
        <f t="shared" si="4"/>
        <v>2</v>
      </c>
      <c r="X70" s="243">
        <f t="shared" si="4"/>
        <v>2</v>
      </c>
      <c r="Y70" s="243">
        <f t="shared" si="4"/>
        <v>2</v>
      </c>
      <c r="Z70" s="243">
        <f t="shared" si="4"/>
        <v>2</v>
      </c>
      <c r="AA70" s="243">
        <f t="shared" si="4"/>
        <v>2</v>
      </c>
      <c r="AB70" s="243">
        <f t="shared" si="4"/>
        <v>2</v>
      </c>
      <c r="AC70" s="243">
        <f t="shared" si="4"/>
        <v>2</v>
      </c>
      <c r="AD70" s="243">
        <f t="shared" si="4"/>
        <v>2</v>
      </c>
      <c r="AE70" s="243">
        <f t="shared" si="4"/>
        <v>2</v>
      </c>
      <c r="AF70" s="243">
        <f t="shared" si="4"/>
        <v>2</v>
      </c>
      <c r="AG70" s="243">
        <f t="shared" si="4"/>
        <v>2</v>
      </c>
      <c r="AH70" s="243">
        <f t="shared" si="4"/>
        <v>2</v>
      </c>
      <c r="AI70" s="243">
        <f t="shared" si="4"/>
        <v>2</v>
      </c>
      <c r="AJ70" s="243">
        <f t="shared" si="4"/>
        <v>2</v>
      </c>
      <c r="AK70" s="243">
        <f t="shared" ref="AK70" si="5">+IF(AK69&gt;5,5,IF(AK69&gt;2,4,IF(AK69&gt;0,3,2)))</f>
        <v>2</v>
      </c>
      <c r="AL70" s="243">
        <f>+IF(AL69&gt;5,5,IF(AL69&gt;2,4,IF(AL69&gt;0,3,2)))</f>
        <v>2</v>
      </c>
      <c r="AM70" s="244">
        <f>+IF(AM69&gt;5,5,IF(AM69&gt;2,4,IF(AM69&gt;0,3,2)))</f>
        <v>2</v>
      </c>
      <c r="AN70" s="256"/>
      <c r="AO70" s="256"/>
      <c r="AP70" s="256"/>
      <c r="AQ70" s="256"/>
      <c r="AR70" s="256"/>
      <c r="AS70" s="256"/>
    </row>
    <row r="71" spans="1:45" ht="30" customHeight="1">
      <c r="B71" s="33"/>
      <c r="C71" s="394" t="s">
        <v>16</v>
      </c>
      <c r="D71" s="149"/>
      <c r="E71" s="25">
        <v>6</v>
      </c>
      <c r="F71" s="25">
        <v>5</v>
      </c>
      <c r="G71" s="25">
        <v>4</v>
      </c>
      <c r="H71" s="25">
        <v>3</v>
      </c>
      <c r="I71" s="25">
        <v>2</v>
      </c>
      <c r="J71" s="25">
        <v>1</v>
      </c>
      <c r="K71" s="26" t="s">
        <v>17</v>
      </c>
      <c r="L71" s="5" t="s">
        <v>14</v>
      </c>
      <c r="M71" s="36" t="s">
        <v>18</v>
      </c>
      <c r="N71" s="37" t="s">
        <v>20</v>
      </c>
      <c r="O71" s="37" t="s">
        <v>36</v>
      </c>
      <c r="P71" s="38" t="s">
        <v>37</v>
      </c>
      <c r="Q71" s="208" t="s">
        <v>166</v>
      </c>
      <c r="AJ71" s="5"/>
    </row>
    <row r="72" spans="1:45" ht="30" customHeight="1" thickBot="1">
      <c r="B72" s="34"/>
      <c r="C72" s="380"/>
      <c r="D72" s="148"/>
      <c r="E72" s="27">
        <f t="shared" ref="E72:J72" si="6">+COUNTIFS($F$8:$F$67,E71,$AO$8:$AO$67,"",$AQ$8:$AQ$67,"")</f>
        <v>0</v>
      </c>
      <c r="F72" s="27">
        <f t="shared" si="6"/>
        <v>0</v>
      </c>
      <c r="G72" s="27">
        <f t="shared" si="6"/>
        <v>0</v>
      </c>
      <c r="H72" s="27">
        <f t="shared" si="6"/>
        <v>0</v>
      </c>
      <c r="I72" s="27">
        <f t="shared" si="6"/>
        <v>0</v>
      </c>
      <c r="J72" s="27">
        <f t="shared" si="6"/>
        <v>0</v>
      </c>
      <c r="K72" s="28">
        <f>SUM(E72:J72)</f>
        <v>0</v>
      </c>
      <c r="L72" s="5" t="s">
        <v>15</v>
      </c>
      <c r="M72" s="39">
        <f>+COUNTIFS(H8:H67,"〇",AQ8:AQ67,"")</f>
        <v>0</v>
      </c>
      <c r="N72" s="40">
        <f>+AQ68</f>
        <v>0</v>
      </c>
      <c r="O72" s="40">
        <f>+AO68</f>
        <v>0</v>
      </c>
      <c r="P72" s="41">
        <f>+AP68</f>
        <v>0</v>
      </c>
      <c r="Q72" s="41">
        <f>+AR68</f>
        <v>0</v>
      </c>
      <c r="AJ72" s="5"/>
    </row>
    <row r="73" spans="1:45" ht="30" customHeight="1">
      <c r="C73" s="394" t="s">
        <v>40</v>
      </c>
      <c r="D73" s="149"/>
      <c r="E73" s="25">
        <v>6</v>
      </c>
      <c r="F73" s="25">
        <v>5</v>
      </c>
      <c r="G73" s="25">
        <v>4</v>
      </c>
      <c r="H73" s="25">
        <v>3</v>
      </c>
      <c r="I73" s="25">
        <v>2</v>
      </c>
      <c r="J73" s="25">
        <v>1</v>
      </c>
      <c r="K73" s="26" t="s">
        <v>17</v>
      </c>
      <c r="L73" s="5" t="s">
        <v>39</v>
      </c>
      <c r="M73" s="395" t="s">
        <v>38</v>
      </c>
      <c r="N73" s="396"/>
      <c r="AJ73" s="5"/>
    </row>
    <row r="74" spans="1:45" ht="30" customHeight="1" thickBot="1">
      <c r="C74" s="380"/>
      <c r="D74" s="148"/>
      <c r="E74" s="27">
        <f t="shared" ref="E74:J74" si="7">+COUNTIFS($D$8:$D$67,E73,$AO$8:$AO$67,"")</f>
        <v>0</v>
      </c>
      <c r="F74" s="27">
        <f t="shared" si="7"/>
        <v>0</v>
      </c>
      <c r="G74" s="27">
        <f t="shared" si="7"/>
        <v>0</v>
      </c>
      <c r="H74" s="27">
        <f t="shared" si="7"/>
        <v>0</v>
      </c>
      <c r="I74" s="27">
        <f t="shared" si="7"/>
        <v>0</v>
      </c>
      <c r="J74" s="27">
        <f t="shared" si="7"/>
        <v>0</v>
      </c>
      <c r="K74" s="28">
        <f>SUM(E74:J74)</f>
        <v>0</v>
      </c>
      <c r="L74" s="5" t="s">
        <v>41</v>
      </c>
      <c r="M74" s="397">
        <f>+AN68</f>
        <v>0</v>
      </c>
      <c r="N74" s="398"/>
      <c r="AJ74" s="5"/>
    </row>
  </sheetData>
  <sheetProtection sheet="1" scenarios="1"/>
  <mergeCells count="30">
    <mergeCell ref="J4:O4"/>
    <mergeCell ref="P3:Q3"/>
    <mergeCell ref="P4:Q4"/>
    <mergeCell ref="Z1:AB1"/>
    <mergeCell ref="AG1:AO1"/>
    <mergeCell ref="J1:L1"/>
    <mergeCell ref="P1:S1"/>
    <mergeCell ref="T1:V1"/>
    <mergeCell ref="W1:Y1"/>
    <mergeCell ref="J3:O3"/>
    <mergeCell ref="C73:C74"/>
    <mergeCell ref="M73:N73"/>
    <mergeCell ref="M74:N74"/>
    <mergeCell ref="B69:H69"/>
    <mergeCell ref="A70:H70"/>
    <mergeCell ref="AR6:AR7"/>
    <mergeCell ref="AQ6:AQ7"/>
    <mergeCell ref="AS6:AS7"/>
    <mergeCell ref="A68:H68"/>
    <mergeCell ref="C71:C72"/>
    <mergeCell ref="G6:G7"/>
    <mergeCell ref="D6:D7"/>
    <mergeCell ref="A6:A7"/>
    <mergeCell ref="B6:B7"/>
    <mergeCell ref="C6:C7"/>
    <mergeCell ref="E6:E7"/>
    <mergeCell ref="F6:F7"/>
    <mergeCell ref="H6:H7"/>
    <mergeCell ref="AN6:AN7"/>
    <mergeCell ref="AO6:AP6"/>
  </mergeCells>
  <phoneticPr fontId="3"/>
  <conditionalFormatting sqref="AM27:AM29 AM46:AM67 G49:AK67 G30:AM45 I6:AM26 AQ30:AQ45 AQ8:AQ26">
    <cfRule type="expression" dxfId="149" priority="20">
      <formula>G$6="日"</formula>
    </cfRule>
  </conditionalFormatting>
  <conditionalFormatting sqref="AN5:AQ5 AN30:AP45 AN49:AP66 AN6:AO6 AN7:AP26">
    <cfRule type="expression" dxfId="148" priority="19">
      <formula>AN$5="日"</formula>
    </cfRule>
  </conditionalFormatting>
  <conditionalFormatting sqref="I27:AK29">
    <cfRule type="expression" dxfId="147" priority="18">
      <formula>I$6="日"</formula>
    </cfRule>
  </conditionalFormatting>
  <conditionalFormatting sqref="AN27:AP29">
    <cfRule type="expression" dxfId="146" priority="17">
      <formula>AN$5="日"</formula>
    </cfRule>
  </conditionalFormatting>
  <conditionalFormatting sqref="G46:H48">
    <cfRule type="expression" dxfId="145" priority="12">
      <formula>G$6="日"</formula>
    </cfRule>
  </conditionalFormatting>
  <conditionalFormatting sqref="AN46:AP48">
    <cfRule type="expression" dxfId="144" priority="15">
      <formula>AN$5="日"</formula>
    </cfRule>
  </conditionalFormatting>
  <conditionalFormatting sqref="I46:AK48">
    <cfRule type="expression" dxfId="143" priority="16">
      <formula>I$6="日"</formula>
    </cfRule>
  </conditionalFormatting>
  <conditionalFormatting sqref="G8:H26">
    <cfRule type="expression" dxfId="142" priority="14">
      <formula>G$6="日"</formula>
    </cfRule>
  </conditionalFormatting>
  <conditionalFormatting sqref="G27:H29">
    <cfRule type="expression" dxfId="141" priority="13">
      <formula>G$6="日"</formula>
    </cfRule>
  </conditionalFormatting>
  <conditionalFormatting sqref="AL49:AL67">
    <cfRule type="expression" dxfId="140" priority="11">
      <formula>AL$6="日"</formula>
    </cfRule>
  </conditionalFormatting>
  <conditionalFormatting sqref="AL27:AL29">
    <cfRule type="expression" dxfId="139" priority="10">
      <formula>AL$6="日"</formula>
    </cfRule>
  </conditionalFormatting>
  <conditionalFormatting sqref="AL46:AL48">
    <cfRule type="expression" dxfId="138" priority="9">
      <formula>AL$6="日"</formula>
    </cfRule>
  </conditionalFormatting>
  <conditionalFormatting sqref="AQ46:AQ48">
    <cfRule type="expression" dxfId="137" priority="6">
      <formula>AQ$6="日"</formula>
    </cfRule>
  </conditionalFormatting>
  <conditionalFormatting sqref="AQ49:AQ67">
    <cfRule type="expression" dxfId="136" priority="8">
      <formula>AQ$6="日"</formula>
    </cfRule>
  </conditionalFormatting>
  <conditionalFormatting sqref="AQ27:AQ29">
    <cfRule type="expression" dxfId="135" priority="7">
      <formula>AQ$6="日"</formula>
    </cfRule>
  </conditionalFormatting>
  <conditionalFormatting sqref="AR30:AR45 AR8:AR26">
    <cfRule type="expression" dxfId="134" priority="5">
      <formula>AR$6="日"</formula>
    </cfRule>
  </conditionalFormatting>
  <conditionalFormatting sqref="AR5">
    <cfRule type="expression" dxfId="133" priority="4">
      <formula>AR$5="日"</formula>
    </cfRule>
  </conditionalFormatting>
  <conditionalFormatting sqref="AR46:AR48">
    <cfRule type="expression" dxfId="132" priority="1">
      <formula>AR$6="日"</formula>
    </cfRule>
  </conditionalFormatting>
  <conditionalFormatting sqref="AR49:AR67">
    <cfRule type="expression" dxfId="131" priority="3">
      <formula>AR$6="日"</formula>
    </cfRule>
  </conditionalFormatting>
  <conditionalFormatting sqref="AR27:AR29">
    <cfRule type="expression" dxfId="130" priority="2">
      <formula>AR$6="日"</formula>
    </cfRule>
  </conditionalFormatting>
  <dataValidations count="3">
    <dataValidation type="list" allowBlank="1" showInputMessage="1" showErrorMessage="1" sqref="F8:F67 D8:D67">
      <formula1>"6,5,4,3,2,1"</formula1>
    </dataValidation>
    <dataValidation type="list" allowBlank="1" showInputMessage="1" showErrorMessage="1" sqref="G8:AM67 AQ8:AR67">
      <formula1>"〇"</formula1>
    </dataValidation>
    <dataValidation type="list" allowBlank="1" showInputMessage="1" showErrorMessage="1" sqref="R4:AL4">
      <formula1>"災害,コロナ,その他"</formula1>
    </dataValidation>
  </dataValidations>
  <printOptions horizontalCentered="1"/>
  <pageMargins left="0.19685039370078741" right="0.19685039370078741" top="0.59055118110236227" bottom="0.19685039370078741" header="0.51181102362204722" footer="0.51181102362204722"/>
  <pageSetup paperSize="9" scale="49" orientation="landscape" r:id="rId1"/>
  <headerFooter alignWithMargins="0">
    <oddFooter>&amp;P ページ</oddFooter>
  </headerFooter>
  <rowBreaks count="2" manualBreakCount="2">
    <brk id="27" max="16383" man="1"/>
    <brk id="47" max="1638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T74"/>
  <sheetViews>
    <sheetView view="pageBreakPreview" zoomScale="70" zoomScaleNormal="100" zoomScaleSheetLayoutView="70" workbookViewId="0">
      <pane xSplit="1" ySplit="7" topLeftCell="B8" activePane="bottomRight" state="frozen"/>
      <selection activeCell="O4" sqref="O4:Q4"/>
      <selection pane="topRight" activeCell="O4" sqref="O4:Q4"/>
      <selection pane="bottomLeft" activeCell="O4" sqref="O4:Q4"/>
      <selection pane="bottomRight" activeCell="AN6" sqref="AN6:AO6"/>
    </sheetView>
  </sheetViews>
  <sheetFormatPr defaultColWidth="8.625" defaultRowHeight="30" customHeight="1"/>
  <cols>
    <col min="1" max="1" width="5.25" style="9" customWidth="1"/>
    <col min="2" max="2" width="22.625" style="9" customWidth="1"/>
    <col min="3" max="3" width="14.625" style="9" customWidth="1"/>
    <col min="4" max="8" width="6" style="9" customWidth="1"/>
    <col min="9" max="35" width="6" style="5" customWidth="1"/>
    <col min="36" max="36" width="6" style="14" customWidth="1"/>
    <col min="37" max="38" width="6" style="5" customWidth="1"/>
    <col min="39" max="43" width="6" style="1" customWidth="1"/>
    <col min="44" max="44" width="6.375" style="1" customWidth="1"/>
    <col min="45" max="45" width="6" style="5" customWidth="1"/>
    <col min="46" max="46" width="13.75" style="5" bestFit="1" customWidth="1"/>
    <col min="47" max="16384" width="8.625" style="5"/>
  </cols>
  <sheetData>
    <row r="1" spans="1:46" s="3" customFormat="1" ht="42.75" customHeight="1">
      <c r="A1" s="20"/>
      <c r="B1" s="15" t="s">
        <v>161</v>
      </c>
      <c r="C1" s="29"/>
      <c r="D1" s="29"/>
      <c r="E1" s="15"/>
      <c r="F1" s="15"/>
      <c r="G1" s="15"/>
      <c r="H1" s="15"/>
      <c r="I1" s="16"/>
      <c r="J1" s="413">
        <v>2023</v>
      </c>
      <c r="K1" s="413"/>
      <c r="L1" s="413"/>
      <c r="M1" s="15" t="s">
        <v>19</v>
      </c>
      <c r="N1" s="35">
        <v>9</v>
      </c>
      <c r="O1" s="21" t="s">
        <v>10</v>
      </c>
      <c r="P1" s="408" t="s">
        <v>3</v>
      </c>
      <c r="Q1" s="409"/>
      <c r="R1" s="409"/>
      <c r="S1" s="410"/>
      <c r="T1" s="414">
        <f>+K74</f>
        <v>0</v>
      </c>
      <c r="U1" s="414"/>
      <c r="V1" s="414"/>
      <c r="W1" s="408" t="s">
        <v>21</v>
      </c>
      <c r="X1" s="409"/>
      <c r="Y1" s="410"/>
      <c r="Z1" s="408">
        <f>+COUNTA(I68:AL68)-COUNTIF(I68:AL68,0)+AM4</f>
        <v>0</v>
      </c>
      <c r="AA1" s="409"/>
      <c r="AB1" s="410"/>
      <c r="AC1" s="20" t="s">
        <v>22</v>
      </c>
      <c r="AD1" s="15"/>
      <c r="AE1" s="15"/>
      <c r="AF1" s="21"/>
      <c r="AG1" s="411">
        <f>+報告書様式!O4</f>
        <v>0</v>
      </c>
      <c r="AH1" s="412"/>
      <c r="AI1" s="412"/>
      <c r="AJ1" s="412"/>
      <c r="AK1" s="412"/>
      <c r="AL1" s="412"/>
      <c r="AM1" s="412"/>
      <c r="AN1" s="412"/>
      <c r="AO1" s="412"/>
      <c r="AP1" s="150"/>
      <c r="AQ1" s="150"/>
      <c r="AR1" s="151"/>
      <c r="AT1" s="22"/>
    </row>
    <row r="2" spans="1:46" s="3" customFormat="1" ht="15.75" customHeight="1" thickBot="1">
      <c r="A2" s="16"/>
      <c r="B2" s="16"/>
      <c r="C2" s="152"/>
      <c r="D2" s="152"/>
      <c r="E2" s="16"/>
      <c r="F2" s="16"/>
      <c r="G2" s="16"/>
      <c r="H2" s="16"/>
      <c r="I2" s="16"/>
      <c r="J2" s="156"/>
      <c r="K2" s="156"/>
      <c r="L2" s="156"/>
      <c r="M2" s="157"/>
      <c r="N2" s="156"/>
      <c r="O2" s="157"/>
      <c r="P2" s="158"/>
      <c r="Q2" s="158"/>
      <c r="R2" s="158"/>
      <c r="S2" s="158"/>
      <c r="T2" s="159"/>
      <c r="U2" s="159"/>
      <c r="V2" s="159"/>
      <c r="W2" s="158"/>
      <c r="X2" s="158"/>
      <c r="Y2" s="158"/>
      <c r="Z2" s="160"/>
      <c r="AA2" s="160"/>
      <c r="AB2" s="160"/>
      <c r="AC2" s="157"/>
      <c r="AD2" s="157"/>
      <c r="AE2" s="157"/>
      <c r="AF2" s="157"/>
      <c r="AG2" s="161"/>
      <c r="AH2" s="161"/>
      <c r="AI2" s="161"/>
      <c r="AJ2" s="161"/>
      <c r="AK2" s="161"/>
      <c r="AL2" s="161"/>
      <c r="AM2" s="161"/>
      <c r="AN2" s="154"/>
      <c r="AO2" s="154"/>
      <c r="AP2" s="154"/>
      <c r="AQ2" s="154"/>
      <c r="AR2" s="154"/>
      <c r="AT2" s="22"/>
    </row>
    <row r="3" spans="1:46" s="3" customFormat="1" ht="34.5" customHeight="1">
      <c r="A3" s="16"/>
      <c r="B3" s="16"/>
      <c r="C3" s="152"/>
      <c r="D3" s="152"/>
      <c r="E3" s="16"/>
      <c r="F3" s="16"/>
      <c r="G3" s="16"/>
      <c r="H3" s="16"/>
      <c r="I3" s="16"/>
      <c r="J3" s="415" t="s">
        <v>148</v>
      </c>
      <c r="K3" s="416"/>
      <c r="L3" s="416"/>
      <c r="M3" s="416"/>
      <c r="N3" s="416"/>
      <c r="O3" s="416"/>
      <c r="P3" s="406" t="s">
        <v>149</v>
      </c>
      <c r="Q3" s="406"/>
      <c r="R3" s="181"/>
      <c r="S3" s="181"/>
      <c r="T3" s="182"/>
      <c r="U3" s="182"/>
      <c r="V3" s="182"/>
      <c r="W3" s="181"/>
      <c r="X3" s="181"/>
      <c r="Y3" s="181"/>
      <c r="Z3" s="183"/>
      <c r="AA3" s="183"/>
      <c r="AB3" s="183"/>
      <c r="AC3" s="184"/>
      <c r="AD3" s="184"/>
      <c r="AE3" s="184"/>
      <c r="AF3" s="184"/>
      <c r="AG3" s="185"/>
      <c r="AH3" s="185"/>
      <c r="AI3" s="185"/>
      <c r="AJ3" s="185"/>
      <c r="AK3" s="185"/>
      <c r="AL3" s="185"/>
      <c r="AM3" s="162" t="s">
        <v>151</v>
      </c>
      <c r="AN3" s="154"/>
      <c r="AO3" s="154"/>
      <c r="AP3" s="154"/>
      <c r="AQ3" s="154"/>
      <c r="AR3" s="154"/>
      <c r="AT3" s="22"/>
    </row>
    <row r="4" spans="1:46" s="3" customFormat="1" ht="34.5" customHeight="1" thickBot="1">
      <c r="A4" s="16"/>
      <c r="B4" s="16"/>
      <c r="C4" s="152"/>
      <c r="D4" s="152"/>
      <c r="E4" s="16"/>
      <c r="F4" s="16"/>
      <c r="G4" s="16"/>
      <c r="H4" s="16"/>
      <c r="I4" s="16"/>
      <c r="J4" s="404" t="s">
        <v>152</v>
      </c>
      <c r="K4" s="405"/>
      <c r="L4" s="405"/>
      <c r="M4" s="405"/>
      <c r="N4" s="405"/>
      <c r="O4" s="405"/>
      <c r="P4" s="407" t="s">
        <v>150</v>
      </c>
      <c r="Q4" s="407"/>
      <c r="R4" s="186"/>
      <c r="S4" s="186"/>
      <c r="T4" s="187"/>
      <c r="U4" s="187"/>
      <c r="V4" s="187"/>
      <c r="W4" s="186"/>
      <c r="X4" s="186"/>
      <c r="Y4" s="186"/>
      <c r="Z4" s="188"/>
      <c r="AA4" s="188"/>
      <c r="AB4" s="188"/>
      <c r="AC4" s="188"/>
      <c r="AD4" s="188"/>
      <c r="AE4" s="188"/>
      <c r="AF4" s="188"/>
      <c r="AG4" s="188"/>
      <c r="AH4" s="188"/>
      <c r="AI4" s="188"/>
      <c r="AJ4" s="188"/>
      <c r="AK4" s="188"/>
      <c r="AL4" s="188"/>
      <c r="AM4" s="163">
        <f>+COUNTA(R3:AL3)</f>
        <v>0</v>
      </c>
      <c r="AN4" s="154"/>
      <c r="AO4" s="154"/>
      <c r="AP4" s="154"/>
      <c r="AQ4" s="154"/>
      <c r="AR4" s="154"/>
      <c r="AT4" s="22"/>
    </row>
    <row r="5" spans="1:46" s="3" customFormat="1" ht="12.75" customHeight="1" thickBot="1">
      <c r="A5" s="16"/>
      <c r="B5" s="16"/>
      <c r="C5" s="16"/>
      <c r="D5" s="16"/>
      <c r="E5" s="16"/>
      <c r="F5" s="16"/>
      <c r="G5" s="16"/>
      <c r="H5" s="16"/>
      <c r="I5" s="6"/>
      <c r="J5" s="6"/>
      <c r="K5" s="4"/>
      <c r="L5" s="4"/>
      <c r="M5" s="4"/>
      <c r="N5" s="4"/>
      <c r="O5" s="7"/>
      <c r="P5" s="7"/>
      <c r="Q5" s="7"/>
      <c r="R5" s="4"/>
      <c r="S5" s="4"/>
      <c r="T5" s="4"/>
      <c r="U5" s="4"/>
      <c r="V5" s="4"/>
      <c r="W5" s="4"/>
      <c r="X5" s="4"/>
      <c r="Y5" s="4"/>
      <c r="Z5" s="4"/>
      <c r="AA5" s="4"/>
      <c r="AB5" s="4"/>
      <c r="AC5" s="4"/>
      <c r="AD5" s="4"/>
      <c r="AE5" s="4"/>
      <c r="AF5" s="4"/>
      <c r="AG5" s="4"/>
      <c r="AH5" s="8"/>
      <c r="AI5" s="4"/>
      <c r="AJ5" s="13"/>
      <c r="AK5" s="4"/>
      <c r="AL5" s="4"/>
      <c r="AM5" s="12"/>
      <c r="AN5" s="17"/>
      <c r="AO5" s="17"/>
      <c r="AP5" s="17"/>
      <c r="AQ5" s="17"/>
      <c r="AR5" s="2"/>
    </row>
    <row r="6" spans="1:46" s="3" customFormat="1" ht="24.75" customHeight="1">
      <c r="A6" s="384" t="s">
        <v>1</v>
      </c>
      <c r="B6" s="383" t="s">
        <v>0</v>
      </c>
      <c r="C6" s="383" t="s">
        <v>5</v>
      </c>
      <c r="D6" s="383" t="s">
        <v>6</v>
      </c>
      <c r="E6" s="383" t="s">
        <v>7</v>
      </c>
      <c r="F6" s="386" t="s">
        <v>8</v>
      </c>
      <c r="G6" s="381" t="s">
        <v>147</v>
      </c>
      <c r="H6" s="388" t="s">
        <v>9</v>
      </c>
      <c r="I6" s="23" t="str">
        <f>+TEXT(DATE($J$1,$N$1,I7),"aaa")</f>
        <v>金</v>
      </c>
      <c r="J6" s="146" t="str">
        <f t="shared" ref="J6:AL6" si="0">+TEXT(DATE($J$1,$N$1,J7),"aaa")</f>
        <v>土</v>
      </c>
      <c r="K6" s="146" t="str">
        <f t="shared" si="0"/>
        <v>日</v>
      </c>
      <c r="L6" s="146" t="str">
        <f t="shared" si="0"/>
        <v>月</v>
      </c>
      <c r="M6" s="146" t="str">
        <f t="shared" si="0"/>
        <v>火</v>
      </c>
      <c r="N6" s="146" t="str">
        <f t="shared" si="0"/>
        <v>水</v>
      </c>
      <c r="O6" s="146" t="str">
        <f t="shared" si="0"/>
        <v>木</v>
      </c>
      <c r="P6" s="146" t="str">
        <f t="shared" si="0"/>
        <v>金</v>
      </c>
      <c r="Q6" s="146" t="str">
        <f t="shared" si="0"/>
        <v>土</v>
      </c>
      <c r="R6" s="146" t="str">
        <f t="shared" si="0"/>
        <v>日</v>
      </c>
      <c r="S6" s="146" t="str">
        <f t="shared" si="0"/>
        <v>月</v>
      </c>
      <c r="T6" s="146" t="str">
        <f t="shared" si="0"/>
        <v>火</v>
      </c>
      <c r="U6" s="146" t="str">
        <f t="shared" si="0"/>
        <v>水</v>
      </c>
      <c r="V6" s="146" t="str">
        <f t="shared" si="0"/>
        <v>木</v>
      </c>
      <c r="W6" s="146" t="str">
        <f t="shared" si="0"/>
        <v>金</v>
      </c>
      <c r="X6" s="146" t="str">
        <f t="shared" si="0"/>
        <v>土</v>
      </c>
      <c r="Y6" s="146" t="str">
        <f t="shared" si="0"/>
        <v>日</v>
      </c>
      <c r="Z6" s="146" t="str">
        <f t="shared" si="0"/>
        <v>月</v>
      </c>
      <c r="AA6" s="146" t="str">
        <f t="shared" si="0"/>
        <v>火</v>
      </c>
      <c r="AB6" s="146" t="str">
        <f t="shared" si="0"/>
        <v>水</v>
      </c>
      <c r="AC6" s="146" t="str">
        <f t="shared" si="0"/>
        <v>木</v>
      </c>
      <c r="AD6" s="146" t="str">
        <f t="shared" si="0"/>
        <v>金</v>
      </c>
      <c r="AE6" s="146" t="str">
        <f t="shared" si="0"/>
        <v>土</v>
      </c>
      <c r="AF6" s="146" t="str">
        <f t="shared" si="0"/>
        <v>日</v>
      </c>
      <c r="AG6" s="146" t="str">
        <f t="shared" si="0"/>
        <v>月</v>
      </c>
      <c r="AH6" s="146" t="str">
        <f t="shared" si="0"/>
        <v>火</v>
      </c>
      <c r="AI6" s="146" t="str">
        <f t="shared" si="0"/>
        <v>水</v>
      </c>
      <c r="AJ6" s="146" t="str">
        <f t="shared" si="0"/>
        <v>木</v>
      </c>
      <c r="AK6" s="146" t="str">
        <f t="shared" si="0"/>
        <v>金</v>
      </c>
      <c r="AL6" s="146" t="str">
        <f t="shared" si="0"/>
        <v>土</v>
      </c>
      <c r="AM6" s="390" t="s">
        <v>2</v>
      </c>
      <c r="AN6" s="392" t="s">
        <v>11</v>
      </c>
      <c r="AO6" s="393"/>
      <c r="AP6" s="372" t="s">
        <v>164</v>
      </c>
      <c r="AQ6" s="372" t="s">
        <v>163</v>
      </c>
      <c r="AR6" s="374" t="s">
        <v>4</v>
      </c>
      <c r="AS6" s="152"/>
    </row>
    <row r="7" spans="1:46" s="3" customFormat="1" ht="24.75" customHeight="1">
      <c r="A7" s="385"/>
      <c r="B7" s="371"/>
      <c r="C7" s="371"/>
      <c r="D7" s="371"/>
      <c r="E7" s="371"/>
      <c r="F7" s="387"/>
      <c r="G7" s="382"/>
      <c r="H7" s="389"/>
      <c r="I7" s="23">
        <v>1</v>
      </c>
      <c r="J7" s="146">
        <v>2</v>
      </c>
      <c r="K7" s="146">
        <v>3</v>
      </c>
      <c r="L7" s="146">
        <v>4</v>
      </c>
      <c r="M7" s="146">
        <v>5</v>
      </c>
      <c r="N7" s="146">
        <v>6</v>
      </c>
      <c r="O7" s="146">
        <v>7</v>
      </c>
      <c r="P7" s="146">
        <v>8</v>
      </c>
      <c r="Q7" s="146">
        <v>9</v>
      </c>
      <c r="R7" s="146">
        <v>10</v>
      </c>
      <c r="S7" s="146">
        <v>11</v>
      </c>
      <c r="T7" s="146">
        <v>12</v>
      </c>
      <c r="U7" s="146">
        <v>13</v>
      </c>
      <c r="V7" s="146">
        <v>14</v>
      </c>
      <c r="W7" s="146">
        <v>15</v>
      </c>
      <c r="X7" s="146">
        <v>16</v>
      </c>
      <c r="Y7" s="146">
        <v>17</v>
      </c>
      <c r="Z7" s="146">
        <v>18</v>
      </c>
      <c r="AA7" s="146">
        <v>19</v>
      </c>
      <c r="AB7" s="146">
        <v>20</v>
      </c>
      <c r="AC7" s="146">
        <v>21</v>
      </c>
      <c r="AD7" s="146">
        <v>22</v>
      </c>
      <c r="AE7" s="146">
        <v>23</v>
      </c>
      <c r="AF7" s="146">
        <v>24</v>
      </c>
      <c r="AG7" s="146">
        <v>25</v>
      </c>
      <c r="AH7" s="146">
        <v>26</v>
      </c>
      <c r="AI7" s="146">
        <v>27</v>
      </c>
      <c r="AJ7" s="146">
        <v>28</v>
      </c>
      <c r="AK7" s="146">
        <v>29</v>
      </c>
      <c r="AL7" s="10">
        <v>30</v>
      </c>
      <c r="AM7" s="391"/>
      <c r="AN7" s="18" t="s">
        <v>12</v>
      </c>
      <c r="AO7" s="18" t="s">
        <v>13</v>
      </c>
      <c r="AP7" s="373"/>
      <c r="AQ7" s="373"/>
      <c r="AR7" s="375"/>
      <c r="AS7" s="153"/>
    </row>
    <row r="8" spans="1:46" s="3" customFormat="1" ht="33.75" customHeight="1">
      <c r="A8" s="172">
        <v>1</v>
      </c>
      <c r="B8" s="173"/>
      <c r="C8" s="174"/>
      <c r="D8" s="174"/>
      <c r="E8" s="174"/>
      <c r="F8" s="174"/>
      <c r="G8" s="212"/>
      <c r="H8" s="213"/>
      <c r="I8" s="217"/>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8"/>
      <c r="AL8" s="219"/>
      <c r="AM8" s="175">
        <f t="shared" ref="AM8:AM39" si="1">COUNTIF(I8:AL8,"〇")</f>
        <v>0</v>
      </c>
      <c r="AN8" s="176"/>
      <c r="AO8" s="189"/>
      <c r="AP8" s="220"/>
      <c r="AQ8" s="220"/>
      <c r="AR8" s="174"/>
    </row>
    <row r="9" spans="1:46" s="3" customFormat="1" ht="33.75" customHeight="1">
      <c r="A9" s="24">
        <v>2</v>
      </c>
      <c r="B9" s="164"/>
      <c r="C9" s="164"/>
      <c r="D9" s="164"/>
      <c r="E9" s="164"/>
      <c r="F9" s="164"/>
      <c r="G9" s="169"/>
      <c r="H9" s="214"/>
      <c r="I9" s="221"/>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222"/>
      <c r="AL9" s="223"/>
      <c r="AM9" s="165">
        <f t="shared" si="1"/>
        <v>0</v>
      </c>
      <c r="AN9" s="166"/>
      <c r="AO9" s="190"/>
      <c r="AP9" s="224"/>
      <c r="AQ9" s="224"/>
      <c r="AR9" s="164"/>
    </row>
    <row r="10" spans="1:46" s="3" customFormat="1" ht="33.75" customHeight="1">
      <c r="A10" s="24">
        <v>3</v>
      </c>
      <c r="B10" s="164"/>
      <c r="C10" s="164"/>
      <c r="D10" s="164"/>
      <c r="E10" s="164"/>
      <c r="F10" s="164"/>
      <c r="G10" s="169"/>
      <c r="H10" s="214"/>
      <c r="I10" s="221"/>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222"/>
      <c r="AL10" s="223"/>
      <c r="AM10" s="165">
        <f t="shared" si="1"/>
        <v>0</v>
      </c>
      <c r="AN10" s="166"/>
      <c r="AO10" s="190"/>
      <c r="AP10" s="224"/>
      <c r="AQ10" s="224"/>
      <c r="AR10" s="164"/>
    </row>
    <row r="11" spans="1:46" ht="33.75" customHeight="1">
      <c r="A11" s="24">
        <v>4</v>
      </c>
      <c r="B11" s="164"/>
      <c r="C11" s="164"/>
      <c r="D11" s="164"/>
      <c r="E11" s="164"/>
      <c r="F11" s="164"/>
      <c r="G11" s="169"/>
      <c r="H11" s="214"/>
      <c r="I11" s="221"/>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222"/>
      <c r="AL11" s="223"/>
      <c r="AM11" s="165">
        <f t="shared" si="1"/>
        <v>0</v>
      </c>
      <c r="AN11" s="166"/>
      <c r="AO11" s="190"/>
      <c r="AP11" s="224"/>
      <c r="AQ11" s="224"/>
      <c r="AR11" s="164"/>
      <c r="AS11" s="180"/>
    </row>
    <row r="12" spans="1:46" ht="33.75" customHeight="1">
      <c r="A12" s="24">
        <v>5</v>
      </c>
      <c r="B12" s="164"/>
      <c r="C12" s="164"/>
      <c r="D12" s="164"/>
      <c r="E12" s="164"/>
      <c r="F12" s="164"/>
      <c r="G12" s="169"/>
      <c r="H12" s="214"/>
      <c r="I12" s="221"/>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222"/>
      <c r="AL12" s="223"/>
      <c r="AM12" s="165">
        <f t="shared" si="1"/>
        <v>0</v>
      </c>
      <c r="AN12" s="166"/>
      <c r="AO12" s="190"/>
      <c r="AP12" s="224"/>
      <c r="AQ12" s="224"/>
      <c r="AR12" s="164"/>
      <c r="AS12" s="180"/>
    </row>
    <row r="13" spans="1:46" ht="33.75" customHeight="1">
      <c r="A13" s="24">
        <v>6</v>
      </c>
      <c r="B13" s="164"/>
      <c r="C13" s="164"/>
      <c r="D13" s="164"/>
      <c r="E13" s="164"/>
      <c r="F13" s="164"/>
      <c r="G13" s="169"/>
      <c r="H13" s="214"/>
      <c r="I13" s="221"/>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222"/>
      <c r="AL13" s="223"/>
      <c r="AM13" s="165">
        <f t="shared" si="1"/>
        <v>0</v>
      </c>
      <c r="AN13" s="166"/>
      <c r="AO13" s="190"/>
      <c r="AP13" s="224"/>
      <c r="AQ13" s="224"/>
      <c r="AR13" s="164"/>
      <c r="AS13" s="180"/>
    </row>
    <row r="14" spans="1:46" ht="33.75" customHeight="1">
      <c r="A14" s="24">
        <v>7</v>
      </c>
      <c r="B14" s="164"/>
      <c r="C14" s="164"/>
      <c r="D14" s="164"/>
      <c r="E14" s="164"/>
      <c r="F14" s="164"/>
      <c r="G14" s="169"/>
      <c r="H14" s="214"/>
      <c r="I14" s="221"/>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222"/>
      <c r="AL14" s="223"/>
      <c r="AM14" s="165">
        <f t="shared" si="1"/>
        <v>0</v>
      </c>
      <c r="AN14" s="166"/>
      <c r="AO14" s="190"/>
      <c r="AP14" s="224"/>
      <c r="AQ14" s="224"/>
      <c r="AR14" s="164"/>
      <c r="AS14" s="180"/>
    </row>
    <row r="15" spans="1:46" ht="33.75" customHeight="1">
      <c r="A15" s="24">
        <v>8</v>
      </c>
      <c r="B15" s="164"/>
      <c r="C15" s="164"/>
      <c r="D15" s="164"/>
      <c r="E15" s="164"/>
      <c r="F15" s="164"/>
      <c r="G15" s="169"/>
      <c r="H15" s="214"/>
      <c r="I15" s="221"/>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222"/>
      <c r="AL15" s="223"/>
      <c r="AM15" s="165">
        <f t="shared" si="1"/>
        <v>0</v>
      </c>
      <c r="AN15" s="166"/>
      <c r="AO15" s="190"/>
      <c r="AP15" s="224"/>
      <c r="AQ15" s="224"/>
      <c r="AR15" s="164"/>
      <c r="AS15" s="180"/>
    </row>
    <row r="16" spans="1:46" ht="33.75" customHeight="1">
      <c r="A16" s="24">
        <v>9</v>
      </c>
      <c r="B16" s="164"/>
      <c r="C16" s="164"/>
      <c r="D16" s="164"/>
      <c r="E16" s="164"/>
      <c r="F16" s="164"/>
      <c r="G16" s="169"/>
      <c r="H16" s="214"/>
      <c r="I16" s="221"/>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222"/>
      <c r="AL16" s="223"/>
      <c r="AM16" s="165">
        <f t="shared" si="1"/>
        <v>0</v>
      </c>
      <c r="AN16" s="166"/>
      <c r="AO16" s="190"/>
      <c r="AP16" s="224"/>
      <c r="AQ16" s="224"/>
      <c r="AR16" s="164"/>
      <c r="AS16" s="180"/>
    </row>
    <row r="17" spans="1:45" ht="33.75" customHeight="1">
      <c r="A17" s="24">
        <v>10</v>
      </c>
      <c r="B17" s="164"/>
      <c r="C17" s="164"/>
      <c r="D17" s="164"/>
      <c r="E17" s="164"/>
      <c r="F17" s="164"/>
      <c r="G17" s="169"/>
      <c r="H17" s="214"/>
      <c r="I17" s="221"/>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222"/>
      <c r="AL17" s="223"/>
      <c r="AM17" s="165">
        <f t="shared" si="1"/>
        <v>0</v>
      </c>
      <c r="AN17" s="166"/>
      <c r="AO17" s="190"/>
      <c r="AP17" s="224"/>
      <c r="AQ17" s="224"/>
      <c r="AR17" s="164"/>
      <c r="AS17" s="180"/>
    </row>
    <row r="18" spans="1:45" ht="30" customHeight="1">
      <c r="A18" s="24">
        <v>11</v>
      </c>
      <c r="B18" s="164"/>
      <c r="C18" s="164"/>
      <c r="D18" s="164"/>
      <c r="E18" s="164"/>
      <c r="F18" s="164"/>
      <c r="G18" s="169"/>
      <c r="H18" s="214"/>
      <c r="I18" s="221"/>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222"/>
      <c r="AL18" s="223"/>
      <c r="AM18" s="165">
        <f t="shared" si="1"/>
        <v>0</v>
      </c>
      <c r="AN18" s="166"/>
      <c r="AO18" s="190"/>
      <c r="AP18" s="224"/>
      <c r="AQ18" s="224"/>
      <c r="AR18" s="164"/>
      <c r="AS18" s="180"/>
    </row>
    <row r="19" spans="1:45" ht="30" customHeight="1">
      <c r="A19" s="24">
        <v>12</v>
      </c>
      <c r="B19" s="164"/>
      <c r="C19" s="164"/>
      <c r="D19" s="164"/>
      <c r="E19" s="164"/>
      <c r="F19" s="164"/>
      <c r="G19" s="169"/>
      <c r="H19" s="214"/>
      <c r="I19" s="221"/>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222"/>
      <c r="AL19" s="223"/>
      <c r="AM19" s="165">
        <f t="shared" si="1"/>
        <v>0</v>
      </c>
      <c r="AN19" s="166"/>
      <c r="AO19" s="190"/>
      <c r="AP19" s="224"/>
      <c r="AQ19" s="224"/>
      <c r="AR19" s="164"/>
      <c r="AS19" s="180"/>
    </row>
    <row r="20" spans="1:45" ht="33.75" customHeight="1">
      <c r="A20" s="24">
        <v>13</v>
      </c>
      <c r="B20" s="164"/>
      <c r="C20" s="164"/>
      <c r="D20" s="164"/>
      <c r="E20" s="164"/>
      <c r="F20" s="164"/>
      <c r="G20" s="169"/>
      <c r="H20" s="214"/>
      <c r="I20" s="221"/>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222"/>
      <c r="AL20" s="223"/>
      <c r="AM20" s="165">
        <f t="shared" si="1"/>
        <v>0</v>
      </c>
      <c r="AN20" s="166"/>
      <c r="AO20" s="190"/>
      <c r="AP20" s="224"/>
      <c r="AQ20" s="224"/>
      <c r="AR20" s="164"/>
      <c r="AS20" s="180"/>
    </row>
    <row r="21" spans="1:45" ht="33.75" customHeight="1">
      <c r="A21" s="24">
        <v>14</v>
      </c>
      <c r="B21" s="164"/>
      <c r="C21" s="164"/>
      <c r="D21" s="164"/>
      <c r="E21" s="164"/>
      <c r="F21" s="164"/>
      <c r="G21" s="169"/>
      <c r="H21" s="214"/>
      <c r="I21" s="221"/>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222"/>
      <c r="AL21" s="223"/>
      <c r="AM21" s="165">
        <f t="shared" si="1"/>
        <v>0</v>
      </c>
      <c r="AN21" s="166"/>
      <c r="AO21" s="190"/>
      <c r="AP21" s="224"/>
      <c r="AQ21" s="224"/>
      <c r="AR21" s="164"/>
      <c r="AS21" s="180"/>
    </row>
    <row r="22" spans="1:45" ht="33.75" customHeight="1">
      <c r="A22" s="24">
        <v>15</v>
      </c>
      <c r="B22" s="164"/>
      <c r="C22" s="164"/>
      <c r="D22" s="164"/>
      <c r="E22" s="164"/>
      <c r="F22" s="164"/>
      <c r="G22" s="169"/>
      <c r="H22" s="214"/>
      <c r="I22" s="221"/>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222"/>
      <c r="AL22" s="223"/>
      <c r="AM22" s="165">
        <f t="shared" si="1"/>
        <v>0</v>
      </c>
      <c r="AN22" s="166"/>
      <c r="AO22" s="190"/>
      <c r="AP22" s="224"/>
      <c r="AQ22" s="224"/>
      <c r="AR22" s="164"/>
      <c r="AS22" s="180"/>
    </row>
    <row r="23" spans="1:45" ht="33.75" customHeight="1">
      <c r="A23" s="24">
        <v>16</v>
      </c>
      <c r="B23" s="164"/>
      <c r="C23" s="164"/>
      <c r="D23" s="164"/>
      <c r="E23" s="164"/>
      <c r="F23" s="164"/>
      <c r="G23" s="169"/>
      <c r="H23" s="214"/>
      <c r="I23" s="221"/>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222"/>
      <c r="AL23" s="223"/>
      <c r="AM23" s="165">
        <f t="shared" si="1"/>
        <v>0</v>
      </c>
      <c r="AN23" s="166"/>
      <c r="AO23" s="190"/>
      <c r="AP23" s="224"/>
      <c r="AQ23" s="224"/>
      <c r="AR23" s="164"/>
      <c r="AS23" s="180"/>
    </row>
    <row r="24" spans="1:45" ht="33.75" customHeight="1">
      <c r="A24" s="24">
        <v>17</v>
      </c>
      <c r="B24" s="164"/>
      <c r="C24" s="164"/>
      <c r="D24" s="164"/>
      <c r="E24" s="164"/>
      <c r="F24" s="164"/>
      <c r="G24" s="169"/>
      <c r="H24" s="214"/>
      <c r="I24" s="221"/>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222"/>
      <c r="AL24" s="223"/>
      <c r="AM24" s="165">
        <f t="shared" si="1"/>
        <v>0</v>
      </c>
      <c r="AN24" s="166"/>
      <c r="AO24" s="190"/>
      <c r="AP24" s="224"/>
      <c r="AQ24" s="224"/>
      <c r="AR24" s="164"/>
      <c r="AS24" s="180"/>
    </row>
    <row r="25" spans="1:45" ht="33.75" customHeight="1">
      <c r="A25" s="24">
        <v>18</v>
      </c>
      <c r="B25" s="168"/>
      <c r="C25" s="168"/>
      <c r="D25" s="164"/>
      <c r="E25" s="164"/>
      <c r="F25" s="164"/>
      <c r="G25" s="169"/>
      <c r="H25" s="214"/>
      <c r="I25" s="221"/>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222"/>
      <c r="AL25" s="223"/>
      <c r="AM25" s="165">
        <f t="shared" si="1"/>
        <v>0</v>
      </c>
      <c r="AN25" s="166"/>
      <c r="AO25" s="190"/>
      <c r="AP25" s="224"/>
      <c r="AQ25" s="224"/>
      <c r="AR25" s="164"/>
      <c r="AS25" s="180"/>
    </row>
    <row r="26" spans="1:45" ht="33.75" customHeight="1">
      <c r="A26" s="24">
        <v>19</v>
      </c>
      <c r="B26" s="164"/>
      <c r="C26" s="168"/>
      <c r="D26" s="164"/>
      <c r="E26" s="164"/>
      <c r="F26" s="164"/>
      <c r="G26" s="169"/>
      <c r="H26" s="214"/>
      <c r="I26" s="221"/>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222"/>
      <c r="AL26" s="223"/>
      <c r="AM26" s="165">
        <f t="shared" si="1"/>
        <v>0</v>
      </c>
      <c r="AN26" s="166"/>
      <c r="AO26" s="190"/>
      <c r="AP26" s="224"/>
      <c r="AQ26" s="224"/>
      <c r="AR26" s="164"/>
      <c r="AS26" s="180"/>
    </row>
    <row r="27" spans="1:45" ht="33.75" customHeight="1">
      <c r="A27" s="24">
        <v>20</v>
      </c>
      <c r="B27" s="164"/>
      <c r="C27" s="164"/>
      <c r="D27" s="164"/>
      <c r="E27" s="164"/>
      <c r="F27" s="164"/>
      <c r="G27" s="169"/>
      <c r="H27" s="214"/>
      <c r="I27" s="221"/>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222"/>
      <c r="AL27" s="223"/>
      <c r="AM27" s="165">
        <f t="shared" si="1"/>
        <v>0</v>
      </c>
      <c r="AN27" s="166"/>
      <c r="AO27" s="190"/>
      <c r="AP27" s="224"/>
      <c r="AQ27" s="224"/>
      <c r="AR27" s="164"/>
      <c r="AS27" s="180"/>
    </row>
    <row r="28" spans="1:45" ht="30" customHeight="1">
      <c r="A28" s="24">
        <v>21</v>
      </c>
      <c r="B28" s="164"/>
      <c r="C28" s="164"/>
      <c r="D28" s="164"/>
      <c r="E28" s="164"/>
      <c r="F28" s="164"/>
      <c r="G28" s="169"/>
      <c r="H28" s="214"/>
      <c r="I28" s="221"/>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222"/>
      <c r="AL28" s="223"/>
      <c r="AM28" s="165">
        <f t="shared" si="1"/>
        <v>0</v>
      </c>
      <c r="AN28" s="166"/>
      <c r="AO28" s="190"/>
      <c r="AP28" s="224"/>
      <c r="AQ28" s="224"/>
      <c r="AR28" s="164"/>
      <c r="AS28" s="180"/>
    </row>
    <row r="29" spans="1:45" ht="30" customHeight="1">
      <c r="A29" s="24">
        <v>22</v>
      </c>
      <c r="B29" s="164"/>
      <c r="C29" s="164"/>
      <c r="D29" s="164"/>
      <c r="E29" s="164"/>
      <c r="F29" s="164"/>
      <c r="G29" s="169"/>
      <c r="H29" s="214"/>
      <c r="I29" s="221"/>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222"/>
      <c r="AL29" s="223"/>
      <c r="AM29" s="165">
        <f t="shared" si="1"/>
        <v>0</v>
      </c>
      <c r="AN29" s="166"/>
      <c r="AO29" s="190"/>
      <c r="AP29" s="224"/>
      <c r="AQ29" s="224"/>
      <c r="AR29" s="164"/>
      <c r="AS29" s="180"/>
    </row>
    <row r="30" spans="1:45" ht="30" customHeight="1">
      <c r="A30" s="24">
        <v>23</v>
      </c>
      <c r="B30" s="164"/>
      <c r="C30" s="164"/>
      <c r="D30" s="169"/>
      <c r="E30" s="169"/>
      <c r="F30" s="169"/>
      <c r="G30" s="169"/>
      <c r="H30" s="214"/>
      <c r="I30" s="221"/>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222"/>
      <c r="AL30" s="223"/>
      <c r="AM30" s="165">
        <f t="shared" si="1"/>
        <v>0</v>
      </c>
      <c r="AN30" s="166"/>
      <c r="AO30" s="190"/>
      <c r="AP30" s="224"/>
      <c r="AQ30" s="224"/>
      <c r="AR30" s="164"/>
      <c r="AS30" s="180"/>
    </row>
    <row r="31" spans="1:45" ht="30" customHeight="1">
      <c r="A31" s="24">
        <v>24</v>
      </c>
      <c r="B31" s="164"/>
      <c r="C31" s="164"/>
      <c r="D31" s="169"/>
      <c r="E31" s="169"/>
      <c r="F31" s="169"/>
      <c r="G31" s="169"/>
      <c r="H31" s="214"/>
      <c r="I31" s="221"/>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222"/>
      <c r="AL31" s="223"/>
      <c r="AM31" s="165">
        <f t="shared" si="1"/>
        <v>0</v>
      </c>
      <c r="AN31" s="166"/>
      <c r="AO31" s="190"/>
      <c r="AP31" s="224"/>
      <c r="AQ31" s="224"/>
      <c r="AR31" s="164"/>
      <c r="AS31" s="180"/>
    </row>
    <row r="32" spans="1:45" ht="30" customHeight="1">
      <c r="A32" s="24">
        <v>25</v>
      </c>
      <c r="B32" s="164"/>
      <c r="C32" s="164"/>
      <c r="D32" s="169"/>
      <c r="E32" s="169"/>
      <c r="F32" s="169"/>
      <c r="G32" s="169"/>
      <c r="H32" s="214"/>
      <c r="I32" s="221"/>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222"/>
      <c r="AL32" s="223"/>
      <c r="AM32" s="165">
        <f t="shared" si="1"/>
        <v>0</v>
      </c>
      <c r="AN32" s="166"/>
      <c r="AO32" s="190"/>
      <c r="AP32" s="224"/>
      <c r="AQ32" s="224"/>
      <c r="AR32" s="164"/>
      <c r="AS32" s="180"/>
    </row>
    <row r="33" spans="1:45" ht="30" customHeight="1">
      <c r="A33" s="24">
        <v>26</v>
      </c>
      <c r="B33" s="164"/>
      <c r="C33" s="164"/>
      <c r="D33" s="169"/>
      <c r="E33" s="169"/>
      <c r="F33" s="169"/>
      <c r="G33" s="169"/>
      <c r="H33" s="214"/>
      <c r="I33" s="221"/>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222"/>
      <c r="AL33" s="223"/>
      <c r="AM33" s="165">
        <f t="shared" si="1"/>
        <v>0</v>
      </c>
      <c r="AN33" s="166"/>
      <c r="AO33" s="190"/>
      <c r="AP33" s="224"/>
      <c r="AQ33" s="224"/>
      <c r="AR33" s="164"/>
      <c r="AS33" s="180"/>
    </row>
    <row r="34" spans="1:45" ht="30" customHeight="1">
      <c r="A34" s="24">
        <v>27</v>
      </c>
      <c r="B34" s="164"/>
      <c r="C34" s="164"/>
      <c r="D34" s="169"/>
      <c r="E34" s="169"/>
      <c r="F34" s="169"/>
      <c r="G34" s="169"/>
      <c r="H34" s="214"/>
      <c r="I34" s="221"/>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222"/>
      <c r="AL34" s="223"/>
      <c r="AM34" s="165">
        <f t="shared" si="1"/>
        <v>0</v>
      </c>
      <c r="AN34" s="166"/>
      <c r="AO34" s="190"/>
      <c r="AP34" s="224"/>
      <c r="AQ34" s="224"/>
      <c r="AR34" s="164"/>
      <c r="AS34" s="180"/>
    </row>
    <row r="35" spans="1:45" ht="30" customHeight="1">
      <c r="A35" s="24">
        <v>28</v>
      </c>
      <c r="B35" s="164"/>
      <c r="C35" s="164"/>
      <c r="D35" s="169"/>
      <c r="E35" s="169"/>
      <c r="F35" s="169"/>
      <c r="G35" s="169"/>
      <c r="H35" s="214"/>
      <c r="I35" s="221"/>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222"/>
      <c r="AL35" s="223"/>
      <c r="AM35" s="165">
        <f t="shared" si="1"/>
        <v>0</v>
      </c>
      <c r="AN35" s="166"/>
      <c r="AO35" s="190"/>
      <c r="AP35" s="224"/>
      <c r="AQ35" s="224"/>
      <c r="AR35" s="164"/>
      <c r="AS35" s="180"/>
    </row>
    <row r="36" spans="1:45" ht="30" customHeight="1">
      <c r="A36" s="24">
        <v>29</v>
      </c>
      <c r="B36" s="164"/>
      <c r="C36" s="164"/>
      <c r="D36" s="169"/>
      <c r="E36" s="169"/>
      <c r="F36" s="169"/>
      <c r="G36" s="169"/>
      <c r="H36" s="214"/>
      <c r="I36" s="221"/>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222"/>
      <c r="AL36" s="223"/>
      <c r="AM36" s="165">
        <f t="shared" si="1"/>
        <v>0</v>
      </c>
      <c r="AN36" s="166"/>
      <c r="AO36" s="190"/>
      <c r="AP36" s="224"/>
      <c r="AQ36" s="224"/>
      <c r="AR36" s="164"/>
      <c r="AS36" s="180"/>
    </row>
    <row r="37" spans="1:45" ht="30" customHeight="1">
      <c r="A37" s="24">
        <v>30</v>
      </c>
      <c r="B37" s="164"/>
      <c r="C37" s="164"/>
      <c r="D37" s="169"/>
      <c r="E37" s="169"/>
      <c r="F37" s="169"/>
      <c r="G37" s="169"/>
      <c r="H37" s="214"/>
      <c r="I37" s="221"/>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222"/>
      <c r="AL37" s="223"/>
      <c r="AM37" s="165">
        <f t="shared" si="1"/>
        <v>0</v>
      </c>
      <c r="AN37" s="166"/>
      <c r="AO37" s="190"/>
      <c r="AP37" s="224"/>
      <c r="AQ37" s="224"/>
      <c r="AR37" s="164"/>
      <c r="AS37" s="180"/>
    </row>
    <row r="38" spans="1:45" ht="30" customHeight="1">
      <c r="A38" s="24">
        <v>31</v>
      </c>
      <c r="B38" s="164"/>
      <c r="C38" s="164"/>
      <c r="D38" s="169"/>
      <c r="E38" s="169"/>
      <c r="F38" s="169"/>
      <c r="G38" s="169"/>
      <c r="H38" s="214"/>
      <c r="I38" s="221"/>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222"/>
      <c r="AL38" s="223"/>
      <c r="AM38" s="165">
        <f t="shared" si="1"/>
        <v>0</v>
      </c>
      <c r="AN38" s="166"/>
      <c r="AO38" s="190"/>
      <c r="AP38" s="224"/>
      <c r="AQ38" s="224"/>
      <c r="AR38" s="164"/>
      <c r="AS38" s="180"/>
    </row>
    <row r="39" spans="1:45" ht="30" customHeight="1">
      <c r="A39" s="24">
        <v>32</v>
      </c>
      <c r="B39" s="164"/>
      <c r="C39" s="164"/>
      <c r="D39" s="169"/>
      <c r="E39" s="169"/>
      <c r="F39" s="169"/>
      <c r="G39" s="169"/>
      <c r="H39" s="214"/>
      <c r="I39" s="221"/>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222"/>
      <c r="AL39" s="223"/>
      <c r="AM39" s="165">
        <f t="shared" si="1"/>
        <v>0</v>
      </c>
      <c r="AN39" s="166"/>
      <c r="AO39" s="190"/>
      <c r="AP39" s="224"/>
      <c r="AQ39" s="224"/>
      <c r="AR39" s="164"/>
      <c r="AS39" s="180"/>
    </row>
    <row r="40" spans="1:45" ht="30" customHeight="1">
      <c r="A40" s="24">
        <v>33</v>
      </c>
      <c r="B40" s="164"/>
      <c r="C40" s="164"/>
      <c r="D40" s="169"/>
      <c r="E40" s="169"/>
      <c r="F40" s="169"/>
      <c r="G40" s="169"/>
      <c r="H40" s="214"/>
      <c r="I40" s="221"/>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222"/>
      <c r="AL40" s="223"/>
      <c r="AM40" s="165">
        <f t="shared" ref="AM40:AM67" si="2">COUNTIF(I40:AL40,"〇")</f>
        <v>0</v>
      </c>
      <c r="AN40" s="166"/>
      <c r="AO40" s="190"/>
      <c r="AP40" s="224"/>
      <c r="AQ40" s="224"/>
      <c r="AR40" s="164"/>
      <c r="AS40" s="180"/>
    </row>
    <row r="41" spans="1:45" ht="30" customHeight="1">
      <c r="A41" s="24">
        <v>34</v>
      </c>
      <c r="B41" s="164"/>
      <c r="C41" s="164"/>
      <c r="D41" s="169"/>
      <c r="E41" s="169"/>
      <c r="F41" s="169"/>
      <c r="G41" s="169"/>
      <c r="H41" s="214"/>
      <c r="I41" s="221"/>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222"/>
      <c r="AL41" s="223"/>
      <c r="AM41" s="165">
        <f t="shared" si="2"/>
        <v>0</v>
      </c>
      <c r="AN41" s="166"/>
      <c r="AO41" s="190"/>
      <c r="AP41" s="224"/>
      <c r="AQ41" s="224"/>
      <c r="AR41" s="164"/>
      <c r="AS41" s="180"/>
    </row>
    <row r="42" spans="1:45" ht="30" customHeight="1">
      <c r="A42" s="24">
        <v>35</v>
      </c>
      <c r="B42" s="164"/>
      <c r="C42" s="164"/>
      <c r="D42" s="169"/>
      <c r="E42" s="169"/>
      <c r="F42" s="169"/>
      <c r="G42" s="169"/>
      <c r="H42" s="214"/>
      <c r="I42" s="221"/>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222"/>
      <c r="AL42" s="223"/>
      <c r="AM42" s="165">
        <f t="shared" si="2"/>
        <v>0</v>
      </c>
      <c r="AN42" s="166"/>
      <c r="AO42" s="190"/>
      <c r="AP42" s="224"/>
      <c r="AQ42" s="224"/>
      <c r="AR42" s="164"/>
      <c r="AS42" s="180"/>
    </row>
    <row r="43" spans="1:45" ht="30" customHeight="1">
      <c r="A43" s="24">
        <v>36</v>
      </c>
      <c r="B43" s="164"/>
      <c r="C43" s="164"/>
      <c r="D43" s="169"/>
      <c r="E43" s="169"/>
      <c r="F43" s="169"/>
      <c r="G43" s="169"/>
      <c r="H43" s="214"/>
      <c r="I43" s="221"/>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222"/>
      <c r="AL43" s="223"/>
      <c r="AM43" s="165">
        <f t="shared" si="2"/>
        <v>0</v>
      </c>
      <c r="AN43" s="166"/>
      <c r="AO43" s="190"/>
      <c r="AP43" s="224"/>
      <c r="AQ43" s="224"/>
      <c r="AR43" s="164"/>
      <c r="AS43" s="180"/>
    </row>
    <row r="44" spans="1:45" ht="30" customHeight="1">
      <c r="A44" s="24">
        <v>37</v>
      </c>
      <c r="B44" s="164"/>
      <c r="C44" s="164"/>
      <c r="D44" s="169"/>
      <c r="E44" s="169"/>
      <c r="F44" s="169"/>
      <c r="G44" s="169"/>
      <c r="H44" s="214"/>
      <c r="I44" s="221"/>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222"/>
      <c r="AL44" s="223"/>
      <c r="AM44" s="165">
        <f t="shared" si="2"/>
        <v>0</v>
      </c>
      <c r="AN44" s="166"/>
      <c r="AO44" s="190"/>
      <c r="AP44" s="224"/>
      <c r="AQ44" s="224"/>
      <c r="AR44" s="164"/>
      <c r="AS44" s="180"/>
    </row>
    <row r="45" spans="1:45" ht="30" customHeight="1">
      <c r="A45" s="24">
        <v>38</v>
      </c>
      <c r="B45" s="164"/>
      <c r="C45" s="164"/>
      <c r="D45" s="169"/>
      <c r="E45" s="169"/>
      <c r="F45" s="169"/>
      <c r="G45" s="169"/>
      <c r="H45" s="214"/>
      <c r="I45" s="221"/>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222"/>
      <c r="AL45" s="223"/>
      <c r="AM45" s="165">
        <f t="shared" si="2"/>
        <v>0</v>
      </c>
      <c r="AN45" s="166"/>
      <c r="AO45" s="190"/>
      <c r="AP45" s="224"/>
      <c r="AQ45" s="224"/>
      <c r="AR45" s="164"/>
      <c r="AS45" s="180"/>
    </row>
    <row r="46" spans="1:45" ht="30" customHeight="1">
      <c r="A46" s="24">
        <v>39</v>
      </c>
      <c r="B46" s="164"/>
      <c r="C46" s="164"/>
      <c r="D46" s="164"/>
      <c r="E46" s="164"/>
      <c r="F46" s="164"/>
      <c r="G46" s="169"/>
      <c r="H46" s="214"/>
      <c r="I46" s="221"/>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222"/>
      <c r="AL46" s="223"/>
      <c r="AM46" s="165">
        <f t="shared" si="2"/>
        <v>0</v>
      </c>
      <c r="AN46" s="166"/>
      <c r="AO46" s="190"/>
      <c r="AP46" s="224"/>
      <c r="AQ46" s="224"/>
      <c r="AR46" s="164"/>
      <c r="AS46" s="180"/>
    </row>
    <row r="47" spans="1:45" ht="30" customHeight="1">
      <c r="A47" s="24">
        <v>40</v>
      </c>
      <c r="B47" s="164"/>
      <c r="C47" s="164"/>
      <c r="D47" s="164"/>
      <c r="E47" s="164"/>
      <c r="F47" s="164"/>
      <c r="G47" s="169"/>
      <c r="H47" s="214"/>
      <c r="I47" s="221"/>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222"/>
      <c r="AL47" s="223"/>
      <c r="AM47" s="165">
        <f t="shared" si="2"/>
        <v>0</v>
      </c>
      <c r="AN47" s="166"/>
      <c r="AO47" s="190"/>
      <c r="AP47" s="224"/>
      <c r="AQ47" s="224"/>
      <c r="AR47" s="164"/>
      <c r="AS47" s="180"/>
    </row>
    <row r="48" spans="1:45" ht="30" customHeight="1">
      <c r="A48" s="24">
        <v>41</v>
      </c>
      <c r="B48" s="164"/>
      <c r="C48" s="164"/>
      <c r="D48" s="164"/>
      <c r="E48" s="164"/>
      <c r="F48" s="164"/>
      <c r="G48" s="169"/>
      <c r="H48" s="214"/>
      <c r="I48" s="221"/>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222"/>
      <c r="AL48" s="223"/>
      <c r="AM48" s="165">
        <f t="shared" si="2"/>
        <v>0</v>
      </c>
      <c r="AN48" s="166"/>
      <c r="AO48" s="190"/>
      <c r="AP48" s="224"/>
      <c r="AQ48" s="224"/>
      <c r="AR48" s="164"/>
      <c r="AS48" s="180"/>
    </row>
    <row r="49" spans="1:45" ht="30" customHeight="1">
      <c r="A49" s="24">
        <v>42</v>
      </c>
      <c r="B49" s="164"/>
      <c r="C49" s="164"/>
      <c r="D49" s="169"/>
      <c r="E49" s="169"/>
      <c r="F49" s="169"/>
      <c r="G49" s="169"/>
      <c r="H49" s="214"/>
      <c r="I49" s="221"/>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222"/>
      <c r="AL49" s="223"/>
      <c r="AM49" s="165">
        <f t="shared" si="2"/>
        <v>0</v>
      </c>
      <c r="AN49" s="166"/>
      <c r="AO49" s="190"/>
      <c r="AP49" s="224"/>
      <c r="AQ49" s="224"/>
      <c r="AR49" s="164"/>
      <c r="AS49" s="180"/>
    </row>
    <row r="50" spans="1:45" ht="30" customHeight="1">
      <c r="A50" s="24">
        <v>43</v>
      </c>
      <c r="B50" s="169"/>
      <c r="C50" s="226"/>
      <c r="D50" s="169"/>
      <c r="E50" s="169"/>
      <c r="F50" s="169"/>
      <c r="G50" s="169"/>
      <c r="H50" s="214"/>
      <c r="I50" s="221"/>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222"/>
      <c r="AL50" s="223"/>
      <c r="AM50" s="165">
        <f t="shared" si="2"/>
        <v>0</v>
      </c>
      <c r="AN50" s="166"/>
      <c r="AO50" s="190"/>
      <c r="AP50" s="224"/>
      <c r="AQ50" s="224"/>
      <c r="AR50" s="164"/>
      <c r="AS50" s="180"/>
    </row>
    <row r="51" spans="1:45" ht="30" customHeight="1">
      <c r="A51" s="24">
        <v>44</v>
      </c>
      <c r="B51" s="169"/>
      <c r="C51" s="226"/>
      <c r="D51" s="169"/>
      <c r="E51" s="169"/>
      <c r="F51" s="169"/>
      <c r="G51" s="169"/>
      <c r="H51" s="214"/>
      <c r="I51" s="221"/>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222"/>
      <c r="AL51" s="223"/>
      <c r="AM51" s="165">
        <f t="shared" si="2"/>
        <v>0</v>
      </c>
      <c r="AN51" s="166"/>
      <c r="AO51" s="190"/>
      <c r="AP51" s="224"/>
      <c r="AQ51" s="224"/>
      <c r="AR51" s="164"/>
      <c r="AS51" s="180"/>
    </row>
    <row r="52" spans="1:45" ht="30" customHeight="1">
      <c r="A52" s="24">
        <v>45</v>
      </c>
      <c r="B52" s="169"/>
      <c r="C52" s="226"/>
      <c r="D52" s="169"/>
      <c r="E52" s="169"/>
      <c r="F52" s="169"/>
      <c r="G52" s="169"/>
      <c r="H52" s="214"/>
      <c r="I52" s="221"/>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222"/>
      <c r="AL52" s="223"/>
      <c r="AM52" s="165">
        <f t="shared" si="2"/>
        <v>0</v>
      </c>
      <c r="AN52" s="166"/>
      <c r="AO52" s="190"/>
      <c r="AP52" s="224"/>
      <c r="AQ52" s="224"/>
      <c r="AR52" s="164"/>
      <c r="AS52" s="180"/>
    </row>
    <row r="53" spans="1:45" ht="30" customHeight="1">
      <c r="A53" s="24">
        <v>46</v>
      </c>
      <c r="B53" s="169"/>
      <c r="C53" s="226"/>
      <c r="D53" s="169"/>
      <c r="E53" s="169"/>
      <c r="F53" s="169"/>
      <c r="G53" s="169"/>
      <c r="H53" s="214"/>
      <c r="I53" s="221"/>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222"/>
      <c r="AL53" s="223"/>
      <c r="AM53" s="165">
        <f t="shared" si="2"/>
        <v>0</v>
      </c>
      <c r="AN53" s="166"/>
      <c r="AO53" s="190"/>
      <c r="AP53" s="224"/>
      <c r="AQ53" s="224"/>
      <c r="AR53" s="164"/>
      <c r="AS53" s="180"/>
    </row>
    <row r="54" spans="1:45" ht="30" customHeight="1">
      <c r="A54" s="24">
        <v>47</v>
      </c>
      <c r="B54" s="169"/>
      <c r="C54" s="226"/>
      <c r="D54" s="169"/>
      <c r="E54" s="169"/>
      <c r="F54" s="169"/>
      <c r="G54" s="169"/>
      <c r="H54" s="214"/>
      <c r="I54" s="221"/>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222"/>
      <c r="AL54" s="223"/>
      <c r="AM54" s="165">
        <f t="shared" si="2"/>
        <v>0</v>
      </c>
      <c r="AN54" s="166"/>
      <c r="AO54" s="190"/>
      <c r="AP54" s="224"/>
      <c r="AQ54" s="224"/>
      <c r="AR54" s="164"/>
      <c r="AS54" s="180"/>
    </row>
    <row r="55" spans="1:45" ht="30" customHeight="1">
      <c r="A55" s="24">
        <v>48</v>
      </c>
      <c r="B55" s="169"/>
      <c r="C55" s="226"/>
      <c r="D55" s="169"/>
      <c r="E55" s="169"/>
      <c r="F55" s="169"/>
      <c r="G55" s="169"/>
      <c r="H55" s="214"/>
      <c r="I55" s="221"/>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222"/>
      <c r="AL55" s="223"/>
      <c r="AM55" s="165">
        <f t="shared" si="2"/>
        <v>0</v>
      </c>
      <c r="AN55" s="166"/>
      <c r="AO55" s="190"/>
      <c r="AP55" s="224"/>
      <c r="AQ55" s="224"/>
      <c r="AR55" s="164"/>
      <c r="AS55" s="180"/>
    </row>
    <row r="56" spans="1:45" ht="30" customHeight="1">
      <c r="A56" s="24">
        <v>49</v>
      </c>
      <c r="B56" s="169"/>
      <c r="C56" s="226"/>
      <c r="D56" s="169"/>
      <c r="E56" s="169"/>
      <c r="F56" s="169"/>
      <c r="G56" s="169"/>
      <c r="H56" s="214"/>
      <c r="I56" s="221"/>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222"/>
      <c r="AL56" s="223"/>
      <c r="AM56" s="165">
        <f t="shared" si="2"/>
        <v>0</v>
      </c>
      <c r="AN56" s="166"/>
      <c r="AO56" s="190"/>
      <c r="AP56" s="224"/>
      <c r="AQ56" s="224"/>
      <c r="AR56" s="164"/>
      <c r="AS56" s="180"/>
    </row>
    <row r="57" spans="1:45" ht="30" customHeight="1">
      <c r="A57" s="24">
        <v>50</v>
      </c>
      <c r="B57" s="169"/>
      <c r="C57" s="226"/>
      <c r="D57" s="169"/>
      <c r="E57" s="169"/>
      <c r="F57" s="169"/>
      <c r="G57" s="169"/>
      <c r="H57" s="214"/>
      <c r="I57" s="221"/>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69"/>
      <c r="AK57" s="222"/>
      <c r="AL57" s="223"/>
      <c r="AM57" s="165">
        <f t="shared" si="2"/>
        <v>0</v>
      </c>
      <c r="AN57" s="166"/>
      <c r="AO57" s="190"/>
      <c r="AP57" s="224"/>
      <c r="AQ57" s="224"/>
      <c r="AR57" s="164"/>
      <c r="AS57" s="180"/>
    </row>
    <row r="58" spans="1:45" ht="30" customHeight="1">
      <c r="A58" s="24">
        <v>51</v>
      </c>
      <c r="B58" s="169"/>
      <c r="C58" s="226"/>
      <c r="D58" s="169"/>
      <c r="E58" s="169"/>
      <c r="F58" s="169"/>
      <c r="G58" s="169"/>
      <c r="H58" s="214"/>
      <c r="I58" s="221"/>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222"/>
      <c r="AL58" s="223"/>
      <c r="AM58" s="165">
        <f t="shared" si="2"/>
        <v>0</v>
      </c>
      <c r="AN58" s="166"/>
      <c r="AO58" s="190"/>
      <c r="AP58" s="224"/>
      <c r="AQ58" s="224"/>
      <c r="AR58" s="164"/>
      <c r="AS58" s="180"/>
    </row>
    <row r="59" spans="1:45" ht="30" customHeight="1">
      <c r="A59" s="24">
        <v>52</v>
      </c>
      <c r="B59" s="169"/>
      <c r="C59" s="226"/>
      <c r="D59" s="169"/>
      <c r="E59" s="169"/>
      <c r="F59" s="169"/>
      <c r="G59" s="169"/>
      <c r="H59" s="214"/>
      <c r="I59" s="221"/>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222"/>
      <c r="AL59" s="223"/>
      <c r="AM59" s="165">
        <f t="shared" si="2"/>
        <v>0</v>
      </c>
      <c r="AN59" s="166"/>
      <c r="AO59" s="190"/>
      <c r="AP59" s="224"/>
      <c r="AQ59" s="224"/>
      <c r="AR59" s="164"/>
      <c r="AS59" s="180"/>
    </row>
    <row r="60" spans="1:45" ht="30" customHeight="1">
      <c r="A60" s="24">
        <v>53</v>
      </c>
      <c r="B60" s="169"/>
      <c r="C60" s="226"/>
      <c r="D60" s="169"/>
      <c r="E60" s="169"/>
      <c r="F60" s="169"/>
      <c r="G60" s="169"/>
      <c r="H60" s="214"/>
      <c r="I60" s="221"/>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222"/>
      <c r="AL60" s="223"/>
      <c r="AM60" s="165">
        <f t="shared" si="2"/>
        <v>0</v>
      </c>
      <c r="AN60" s="166"/>
      <c r="AO60" s="190"/>
      <c r="AP60" s="224"/>
      <c r="AQ60" s="224"/>
      <c r="AR60" s="164"/>
      <c r="AS60" s="180"/>
    </row>
    <row r="61" spans="1:45" ht="30" customHeight="1">
      <c r="A61" s="24">
        <v>54</v>
      </c>
      <c r="B61" s="169"/>
      <c r="C61" s="226"/>
      <c r="D61" s="169"/>
      <c r="E61" s="169"/>
      <c r="F61" s="169"/>
      <c r="G61" s="169"/>
      <c r="H61" s="214"/>
      <c r="I61" s="221"/>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222"/>
      <c r="AL61" s="223"/>
      <c r="AM61" s="165">
        <f t="shared" si="2"/>
        <v>0</v>
      </c>
      <c r="AN61" s="166"/>
      <c r="AO61" s="190"/>
      <c r="AP61" s="224"/>
      <c r="AQ61" s="224"/>
      <c r="AR61" s="164"/>
      <c r="AS61" s="180"/>
    </row>
    <row r="62" spans="1:45" ht="30" customHeight="1">
      <c r="A62" s="24">
        <v>55</v>
      </c>
      <c r="B62" s="169"/>
      <c r="C62" s="226"/>
      <c r="D62" s="169"/>
      <c r="E62" s="169"/>
      <c r="F62" s="169"/>
      <c r="G62" s="169"/>
      <c r="H62" s="214"/>
      <c r="I62" s="221"/>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222"/>
      <c r="AL62" s="223"/>
      <c r="AM62" s="165">
        <f t="shared" si="2"/>
        <v>0</v>
      </c>
      <c r="AN62" s="166"/>
      <c r="AO62" s="190"/>
      <c r="AP62" s="224"/>
      <c r="AQ62" s="224"/>
      <c r="AR62" s="164"/>
      <c r="AS62" s="180"/>
    </row>
    <row r="63" spans="1:45" ht="30" customHeight="1">
      <c r="A63" s="24">
        <v>56</v>
      </c>
      <c r="B63" s="169"/>
      <c r="C63" s="226"/>
      <c r="D63" s="169"/>
      <c r="E63" s="169"/>
      <c r="F63" s="169"/>
      <c r="G63" s="169"/>
      <c r="H63" s="214"/>
      <c r="I63" s="221"/>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222"/>
      <c r="AL63" s="223"/>
      <c r="AM63" s="165">
        <f t="shared" si="2"/>
        <v>0</v>
      </c>
      <c r="AN63" s="166"/>
      <c r="AO63" s="190"/>
      <c r="AP63" s="224"/>
      <c r="AQ63" s="224"/>
      <c r="AR63" s="164"/>
      <c r="AS63" s="180"/>
    </row>
    <row r="64" spans="1:45" ht="30" customHeight="1">
      <c r="A64" s="24">
        <v>57</v>
      </c>
      <c r="B64" s="169"/>
      <c r="C64" s="226"/>
      <c r="D64" s="169"/>
      <c r="E64" s="169"/>
      <c r="F64" s="169"/>
      <c r="G64" s="169"/>
      <c r="H64" s="214"/>
      <c r="I64" s="221"/>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222"/>
      <c r="AL64" s="223"/>
      <c r="AM64" s="165">
        <f t="shared" si="2"/>
        <v>0</v>
      </c>
      <c r="AN64" s="166"/>
      <c r="AO64" s="190"/>
      <c r="AP64" s="224"/>
      <c r="AQ64" s="224"/>
      <c r="AR64" s="164"/>
      <c r="AS64" s="180"/>
    </row>
    <row r="65" spans="1:45" ht="30" customHeight="1">
      <c r="A65" s="24">
        <v>58</v>
      </c>
      <c r="B65" s="169"/>
      <c r="C65" s="226"/>
      <c r="D65" s="169"/>
      <c r="E65" s="169"/>
      <c r="F65" s="169"/>
      <c r="G65" s="169"/>
      <c r="H65" s="214"/>
      <c r="I65" s="221"/>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222"/>
      <c r="AL65" s="223"/>
      <c r="AM65" s="165">
        <f t="shared" si="2"/>
        <v>0</v>
      </c>
      <c r="AN65" s="166"/>
      <c r="AO65" s="190"/>
      <c r="AP65" s="224"/>
      <c r="AQ65" s="224"/>
      <c r="AR65" s="164"/>
      <c r="AS65" s="180"/>
    </row>
    <row r="66" spans="1:45" ht="30" customHeight="1">
      <c r="A66" s="24">
        <v>59</v>
      </c>
      <c r="B66" s="169"/>
      <c r="C66" s="226"/>
      <c r="D66" s="169"/>
      <c r="E66" s="169"/>
      <c r="F66" s="169"/>
      <c r="G66" s="169"/>
      <c r="H66" s="214"/>
      <c r="I66" s="221"/>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222"/>
      <c r="AL66" s="223"/>
      <c r="AM66" s="165">
        <f t="shared" si="2"/>
        <v>0</v>
      </c>
      <c r="AN66" s="166"/>
      <c r="AO66" s="190"/>
      <c r="AP66" s="224"/>
      <c r="AQ66" s="224"/>
      <c r="AR66" s="164"/>
      <c r="AS66" s="180"/>
    </row>
    <row r="67" spans="1:45" ht="30" customHeight="1" thickBot="1">
      <c r="A67" s="24">
        <v>60</v>
      </c>
      <c r="B67" s="215"/>
      <c r="C67" s="227"/>
      <c r="D67" s="215"/>
      <c r="E67" s="215"/>
      <c r="F67" s="215"/>
      <c r="G67" s="215"/>
      <c r="H67" s="216"/>
      <c r="I67" s="228"/>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215"/>
      <c r="AI67" s="215"/>
      <c r="AJ67" s="215"/>
      <c r="AK67" s="229"/>
      <c r="AL67" s="230"/>
      <c r="AM67" s="231">
        <f t="shared" si="2"/>
        <v>0</v>
      </c>
      <c r="AN67" s="232"/>
      <c r="AO67" s="233"/>
      <c r="AP67" s="234"/>
      <c r="AQ67" s="234"/>
      <c r="AR67" s="248"/>
      <c r="AS67" s="180"/>
    </row>
    <row r="68" spans="1:45" ht="30" customHeight="1" thickTop="1" thickBot="1">
      <c r="A68" s="376" t="s">
        <v>2</v>
      </c>
      <c r="B68" s="377"/>
      <c r="C68" s="377"/>
      <c r="D68" s="377"/>
      <c r="E68" s="377"/>
      <c r="F68" s="377"/>
      <c r="G68" s="377"/>
      <c r="H68" s="378"/>
      <c r="I68" s="236">
        <f>COUNTIF(I8:I67,"〇")</f>
        <v>0</v>
      </c>
      <c r="J68" s="237">
        <f>COUNTIF(J8:J67,"〇")</f>
        <v>0</v>
      </c>
      <c r="K68" s="237">
        <f>COUNTIF(K8:K67,"〇")</f>
        <v>0</v>
      </c>
      <c r="L68" s="237">
        <f>COUNTIF(L8:L67,"〇")</f>
        <v>0</v>
      </c>
      <c r="M68" s="237">
        <f>COUNTIF(M8:M67,"〇")</f>
        <v>0</v>
      </c>
      <c r="N68" s="237">
        <f t="shared" ref="N68:AL68" si="3">COUNTIF(N8:N67,"〇")</f>
        <v>0</v>
      </c>
      <c r="O68" s="237">
        <f t="shared" si="3"/>
        <v>0</v>
      </c>
      <c r="P68" s="237">
        <f t="shared" si="3"/>
        <v>0</v>
      </c>
      <c r="Q68" s="237">
        <f t="shared" si="3"/>
        <v>0</v>
      </c>
      <c r="R68" s="237">
        <f t="shared" si="3"/>
        <v>0</v>
      </c>
      <c r="S68" s="237">
        <f t="shared" si="3"/>
        <v>0</v>
      </c>
      <c r="T68" s="237">
        <f t="shared" si="3"/>
        <v>0</v>
      </c>
      <c r="U68" s="237">
        <f t="shared" si="3"/>
        <v>0</v>
      </c>
      <c r="V68" s="237">
        <f t="shared" si="3"/>
        <v>0</v>
      </c>
      <c r="W68" s="237">
        <f t="shared" si="3"/>
        <v>0</v>
      </c>
      <c r="X68" s="237">
        <f t="shared" si="3"/>
        <v>0</v>
      </c>
      <c r="Y68" s="237">
        <f t="shared" si="3"/>
        <v>0</v>
      </c>
      <c r="Z68" s="237">
        <f t="shared" si="3"/>
        <v>0</v>
      </c>
      <c r="AA68" s="237">
        <f t="shared" si="3"/>
        <v>0</v>
      </c>
      <c r="AB68" s="237">
        <f t="shared" si="3"/>
        <v>0</v>
      </c>
      <c r="AC68" s="237">
        <f t="shared" si="3"/>
        <v>0</v>
      </c>
      <c r="AD68" s="237">
        <f t="shared" si="3"/>
        <v>0</v>
      </c>
      <c r="AE68" s="237">
        <f t="shared" si="3"/>
        <v>0</v>
      </c>
      <c r="AF68" s="237">
        <f t="shared" si="3"/>
        <v>0</v>
      </c>
      <c r="AG68" s="237">
        <f t="shared" si="3"/>
        <v>0</v>
      </c>
      <c r="AH68" s="237">
        <f t="shared" si="3"/>
        <v>0</v>
      </c>
      <c r="AI68" s="237">
        <f t="shared" si="3"/>
        <v>0</v>
      </c>
      <c r="AJ68" s="237">
        <f t="shared" si="3"/>
        <v>0</v>
      </c>
      <c r="AK68" s="237">
        <f t="shared" si="3"/>
        <v>0</v>
      </c>
      <c r="AL68" s="237">
        <f t="shared" si="3"/>
        <v>0</v>
      </c>
      <c r="AM68" s="249">
        <f>SUM(AM8:AM67)</f>
        <v>0</v>
      </c>
      <c r="AN68" s="250">
        <f>+COUNTA(AN8:AN67)</f>
        <v>0</v>
      </c>
      <c r="AO68" s="250">
        <f>+COUNTA(AO8:AO67)</f>
        <v>0</v>
      </c>
      <c r="AP68" s="250">
        <f>COUNTIF(AP8:AP67,"〇")</f>
        <v>0</v>
      </c>
      <c r="AQ68" s="250">
        <f>COUNTIF(AQ8:AQ67,"〇")</f>
        <v>0</v>
      </c>
      <c r="AR68" s="251"/>
    </row>
    <row r="69" spans="1:45" ht="30" customHeight="1" thickBot="1">
      <c r="A69" s="241"/>
      <c r="B69" s="402" t="s">
        <v>146</v>
      </c>
      <c r="C69" s="402"/>
      <c r="D69" s="402"/>
      <c r="E69" s="402"/>
      <c r="F69" s="402"/>
      <c r="G69" s="402"/>
      <c r="H69" s="403"/>
      <c r="I69" s="242">
        <f>+COUNTIFS($H$8:$H$67,"〇",I8:I67,"〇")</f>
        <v>0</v>
      </c>
      <c r="J69" s="243">
        <f t="shared" ref="J69:AL69" si="4">+COUNTIFS($H$8:$H$67,"〇",J8:J67,"〇")</f>
        <v>0</v>
      </c>
      <c r="K69" s="243">
        <f t="shared" si="4"/>
        <v>0</v>
      </c>
      <c r="L69" s="243">
        <f t="shared" si="4"/>
        <v>0</v>
      </c>
      <c r="M69" s="243">
        <f t="shared" si="4"/>
        <v>0</v>
      </c>
      <c r="N69" s="243">
        <f t="shared" si="4"/>
        <v>0</v>
      </c>
      <c r="O69" s="243">
        <f t="shared" si="4"/>
        <v>0</v>
      </c>
      <c r="P69" s="243">
        <f t="shared" si="4"/>
        <v>0</v>
      </c>
      <c r="Q69" s="243">
        <f t="shared" si="4"/>
        <v>0</v>
      </c>
      <c r="R69" s="243">
        <f t="shared" si="4"/>
        <v>0</v>
      </c>
      <c r="S69" s="243">
        <f t="shared" si="4"/>
        <v>0</v>
      </c>
      <c r="T69" s="243">
        <f t="shared" si="4"/>
        <v>0</v>
      </c>
      <c r="U69" s="243">
        <f t="shared" si="4"/>
        <v>0</v>
      </c>
      <c r="V69" s="243">
        <f t="shared" si="4"/>
        <v>0</v>
      </c>
      <c r="W69" s="243">
        <f t="shared" si="4"/>
        <v>0</v>
      </c>
      <c r="X69" s="243">
        <f t="shared" si="4"/>
        <v>0</v>
      </c>
      <c r="Y69" s="243">
        <f t="shared" si="4"/>
        <v>0</v>
      </c>
      <c r="Z69" s="243">
        <f t="shared" si="4"/>
        <v>0</v>
      </c>
      <c r="AA69" s="243">
        <f t="shared" si="4"/>
        <v>0</v>
      </c>
      <c r="AB69" s="243">
        <f t="shared" si="4"/>
        <v>0</v>
      </c>
      <c r="AC69" s="243">
        <f t="shared" si="4"/>
        <v>0</v>
      </c>
      <c r="AD69" s="243">
        <f t="shared" si="4"/>
        <v>0</v>
      </c>
      <c r="AE69" s="243">
        <f t="shared" si="4"/>
        <v>0</v>
      </c>
      <c r="AF69" s="243">
        <f t="shared" si="4"/>
        <v>0</v>
      </c>
      <c r="AG69" s="243">
        <f t="shared" si="4"/>
        <v>0</v>
      </c>
      <c r="AH69" s="243">
        <f t="shared" si="4"/>
        <v>0</v>
      </c>
      <c r="AI69" s="243">
        <f t="shared" si="4"/>
        <v>0</v>
      </c>
      <c r="AJ69" s="243">
        <f t="shared" si="4"/>
        <v>0</v>
      </c>
      <c r="AK69" s="243">
        <f t="shared" si="4"/>
        <v>0</v>
      </c>
      <c r="AL69" s="244">
        <f t="shared" si="4"/>
        <v>0</v>
      </c>
      <c r="AM69" s="245"/>
      <c r="AN69" s="252"/>
      <c r="AO69" s="252"/>
      <c r="AP69" s="252"/>
      <c r="AQ69" s="252"/>
      <c r="AR69" s="252"/>
    </row>
    <row r="70" spans="1:45" ht="30" customHeight="1" thickBot="1">
      <c r="A70" s="399" t="s">
        <v>145</v>
      </c>
      <c r="B70" s="400"/>
      <c r="C70" s="400"/>
      <c r="D70" s="400"/>
      <c r="E70" s="400"/>
      <c r="F70" s="400"/>
      <c r="G70" s="400"/>
      <c r="H70" s="400"/>
      <c r="I70" s="242">
        <f t="shared" ref="I70:AJ70" si="5">+IF(I69&gt;5,5,IF(I69&gt;2,4,IF(I69&gt;0,3,2)))</f>
        <v>2</v>
      </c>
      <c r="J70" s="243">
        <f t="shared" si="5"/>
        <v>2</v>
      </c>
      <c r="K70" s="243">
        <f t="shared" si="5"/>
        <v>2</v>
      </c>
      <c r="L70" s="243">
        <f t="shared" si="5"/>
        <v>2</v>
      </c>
      <c r="M70" s="243">
        <f t="shared" si="5"/>
        <v>2</v>
      </c>
      <c r="N70" s="243">
        <f t="shared" si="5"/>
        <v>2</v>
      </c>
      <c r="O70" s="243">
        <f t="shared" si="5"/>
        <v>2</v>
      </c>
      <c r="P70" s="243">
        <f t="shared" si="5"/>
        <v>2</v>
      </c>
      <c r="Q70" s="243">
        <f t="shared" si="5"/>
        <v>2</v>
      </c>
      <c r="R70" s="243">
        <f t="shared" si="5"/>
        <v>2</v>
      </c>
      <c r="S70" s="243">
        <f t="shared" si="5"/>
        <v>2</v>
      </c>
      <c r="T70" s="243">
        <f t="shared" si="5"/>
        <v>2</v>
      </c>
      <c r="U70" s="243">
        <f t="shared" si="5"/>
        <v>2</v>
      </c>
      <c r="V70" s="243">
        <f t="shared" si="5"/>
        <v>2</v>
      </c>
      <c r="W70" s="243">
        <f t="shared" si="5"/>
        <v>2</v>
      </c>
      <c r="X70" s="243">
        <f t="shared" si="5"/>
        <v>2</v>
      </c>
      <c r="Y70" s="243">
        <f t="shared" si="5"/>
        <v>2</v>
      </c>
      <c r="Z70" s="243">
        <f t="shared" si="5"/>
        <v>2</v>
      </c>
      <c r="AA70" s="243">
        <f t="shared" si="5"/>
        <v>2</v>
      </c>
      <c r="AB70" s="243">
        <f t="shared" si="5"/>
        <v>2</v>
      </c>
      <c r="AC70" s="243">
        <f t="shared" si="5"/>
        <v>2</v>
      </c>
      <c r="AD70" s="243">
        <f t="shared" si="5"/>
        <v>2</v>
      </c>
      <c r="AE70" s="243">
        <f t="shared" si="5"/>
        <v>2</v>
      </c>
      <c r="AF70" s="243">
        <f t="shared" si="5"/>
        <v>2</v>
      </c>
      <c r="AG70" s="243">
        <f t="shared" si="5"/>
        <v>2</v>
      </c>
      <c r="AH70" s="243">
        <f t="shared" si="5"/>
        <v>2</v>
      </c>
      <c r="AI70" s="243">
        <f t="shared" si="5"/>
        <v>2</v>
      </c>
      <c r="AJ70" s="243">
        <f t="shared" si="5"/>
        <v>2</v>
      </c>
      <c r="AK70" s="243">
        <f t="shared" ref="AK70:AL70" si="6">+IF(AK69&gt;5,5,IF(AK69&gt;2,4,IF(AK69&gt;0,3,2)))</f>
        <v>2</v>
      </c>
      <c r="AL70" s="244">
        <f t="shared" si="6"/>
        <v>2</v>
      </c>
      <c r="AM70" s="257"/>
      <c r="AN70" s="257"/>
      <c r="AO70" s="257"/>
      <c r="AP70" s="257"/>
      <c r="AQ70" s="257"/>
      <c r="AR70" s="257"/>
    </row>
    <row r="71" spans="1:45" ht="30" customHeight="1">
      <c r="B71" s="33"/>
      <c r="C71" s="394" t="s">
        <v>16</v>
      </c>
      <c r="D71" s="149"/>
      <c r="E71" s="25">
        <v>6</v>
      </c>
      <c r="F71" s="25">
        <v>5</v>
      </c>
      <c r="G71" s="25">
        <v>4</v>
      </c>
      <c r="H71" s="25">
        <v>3</v>
      </c>
      <c r="I71" s="25">
        <v>2</v>
      </c>
      <c r="J71" s="25">
        <v>1</v>
      </c>
      <c r="K71" s="26" t="s">
        <v>17</v>
      </c>
      <c r="L71" s="5" t="s">
        <v>14</v>
      </c>
      <c r="M71" s="36" t="s">
        <v>18</v>
      </c>
      <c r="N71" s="37" t="s">
        <v>20</v>
      </c>
      <c r="O71" s="37" t="s">
        <v>36</v>
      </c>
      <c r="P71" s="38" t="s">
        <v>37</v>
      </c>
      <c r="Q71" s="208" t="s">
        <v>166</v>
      </c>
      <c r="AJ71" s="5"/>
    </row>
    <row r="72" spans="1:45" ht="30" customHeight="1" thickBot="1">
      <c r="B72" s="34"/>
      <c r="C72" s="380"/>
      <c r="D72" s="148"/>
      <c r="E72" s="27">
        <f t="shared" ref="E72:J72" si="7">+COUNTIFS($F$8:$F$67,E71,$AN$8:$AN$67,"",$AP$8:$AP$67,"")</f>
        <v>0</v>
      </c>
      <c r="F72" s="27">
        <f t="shared" si="7"/>
        <v>0</v>
      </c>
      <c r="G72" s="27">
        <f t="shared" si="7"/>
        <v>0</v>
      </c>
      <c r="H72" s="27">
        <f t="shared" si="7"/>
        <v>0</v>
      </c>
      <c r="I72" s="27">
        <f t="shared" si="7"/>
        <v>0</v>
      </c>
      <c r="J72" s="27">
        <f t="shared" si="7"/>
        <v>0</v>
      </c>
      <c r="K72" s="28">
        <f>SUM(E72:J72)</f>
        <v>0</v>
      </c>
      <c r="L72" s="5" t="s">
        <v>15</v>
      </c>
      <c r="M72" s="39">
        <f>+COUNTIFS(H8:H67,"〇",AP8:AP67,"")</f>
        <v>0</v>
      </c>
      <c r="N72" s="40">
        <f>+AP68</f>
        <v>0</v>
      </c>
      <c r="O72" s="40">
        <f>+AN68</f>
        <v>0</v>
      </c>
      <c r="P72" s="41">
        <f>+AO68</f>
        <v>0</v>
      </c>
      <c r="Q72" s="41">
        <f>+AQ68</f>
        <v>0</v>
      </c>
      <c r="AJ72" s="5"/>
    </row>
    <row r="73" spans="1:45" ht="30" customHeight="1">
      <c r="C73" s="394" t="s">
        <v>40</v>
      </c>
      <c r="D73" s="149"/>
      <c r="E73" s="25">
        <v>6</v>
      </c>
      <c r="F73" s="25">
        <v>5</v>
      </c>
      <c r="G73" s="25">
        <v>4</v>
      </c>
      <c r="H73" s="25">
        <v>3</v>
      </c>
      <c r="I73" s="25">
        <v>2</v>
      </c>
      <c r="J73" s="25">
        <v>1</v>
      </c>
      <c r="K73" s="26" t="s">
        <v>17</v>
      </c>
      <c r="L73" s="5" t="s">
        <v>39</v>
      </c>
      <c r="M73" s="395" t="s">
        <v>38</v>
      </c>
      <c r="N73" s="396"/>
      <c r="AJ73" s="5"/>
    </row>
    <row r="74" spans="1:45" ht="30" customHeight="1" thickBot="1">
      <c r="C74" s="380"/>
      <c r="D74" s="148"/>
      <c r="E74" s="27">
        <f t="shared" ref="E74:J74" si="8">+COUNTIFS($D$8:$D$67,E73,$AN$8:$AN$67,"")</f>
        <v>0</v>
      </c>
      <c r="F74" s="27">
        <f t="shared" si="8"/>
        <v>0</v>
      </c>
      <c r="G74" s="27">
        <f t="shared" si="8"/>
        <v>0</v>
      </c>
      <c r="H74" s="27">
        <f t="shared" si="8"/>
        <v>0</v>
      </c>
      <c r="I74" s="27">
        <f t="shared" si="8"/>
        <v>0</v>
      </c>
      <c r="J74" s="27">
        <f t="shared" si="8"/>
        <v>0</v>
      </c>
      <c r="K74" s="28">
        <f>SUM(E74:J74)</f>
        <v>0</v>
      </c>
      <c r="L74" s="5" t="s">
        <v>41</v>
      </c>
      <c r="M74" s="397">
        <f>+AM68</f>
        <v>0</v>
      </c>
      <c r="N74" s="398"/>
      <c r="AJ74" s="5"/>
    </row>
  </sheetData>
  <sheetProtection sheet="1" scenarios="1"/>
  <mergeCells count="30">
    <mergeCell ref="J4:O4"/>
    <mergeCell ref="P3:Q3"/>
    <mergeCell ref="P4:Q4"/>
    <mergeCell ref="Z1:AB1"/>
    <mergeCell ref="AG1:AO1"/>
    <mergeCell ref="J1:L1"/>
    <mergeCell ref="P1:S1"/>
    <mergeCell ref="T1:V1"/>
    <mergeCell ref="W1:Y1"/>
    <mergeCell ref="J3:O3"/>
    <mergeCell ref="C73:C74"/>
    <mergeCell ref="M73:N73"/>
    <mergeCell ref="M74:N74"/>
    <mergeCell ref="B69:H69"/>
    <mergeCell ref="A70:H70"/>
    <mergeCell ref="AQ6:AQ7"/>
    <mergeCell ref="AP6:AP7"/>
    <mergeCell ref="AR6:AR7"/>
    <mergeCell ref="A68:H68"/>
    <mergeCell ref="C71:C72"/>
    <mergeCell ref="G6:G7"/>
    <mergeCell ref="D6:D7"/>
    <mergeCell ref="A6:A7"/>
    <mergeCell ref="B6:B7"/>
    <mergeCell ref="C6:C7"/>
    <mergeCell ref="E6:E7"/>
    <mergeCell ref="F6:F7"/>
    <mergeCell ref="H6:H7"/>
    <mergeCell ref="AM6:AM7"/>
    <mergeCell ref="AN6:AO6"/>
  </mergeCells>
  <phoneticPr fontId="3"/>
  <conditionalFormatting sqref="I6:AL26 G30:AL45 G49:AL67 AP30:AP45 AP8:AP26">
    <cfRule type="expression" dxfId="129" priority="20">
      <formula>G$6="日"</formula>
    </cfRule>
  </conditionalFormatting>
  <conditionalFormatting sqref="AM5:AP5 AM30:AO45 AM49:AO66 AM6:AN6 AM7:AO26">
    <cfRule type="expression" dxfId="128" priority="19">
      <formula>AM$5="日"</formula>
    </cfRule>
  </conditionalFormatting>
  <conditionalFormatting sqref="I27:AL29">
    <cfRule type="expression" dxfId="127" priority="18">
      <formula>I$6="日"</formula>
    </cfRule>
  </conditionalFormatting>
  <conditionalFormatting sqref="AM27:AO29">
    <cfRule type="expression" dxfId="126" priority="17">
      <formula>AM$5="日"</formula>
    </cfRule>
  </conditionalFormatting>
  <conditionalFormatting sqref="G46:H48">
    <cfRule type="expression" dxfId="125" priority="12">
      <formula>G$6="日"</formula>
    </cfRule>
  </conditionalFormatting>
  <conditionalFormatting sqref="AM46:AO48">
    <cfRule type="expression" dxfId="124" priority="15">
      <formula>AM$5="日"</formula>
    </cfRule>
  </conditionalFormatting>
  <conditionalFormatting sqref="I46:AL48">
    <cfRule type="expression" dxfId="123" priority="16">
      <formula>I$6="日"</formula>
    </cfRule>
  </conditionalFormatting>
  <conditionalFormatting sqref="G8:H26">
    <cfRule type="expression" dxfId="122" priority="14">
      <formula>G$6="日"</formula>
    </cfRule>
  </conditionalFormatting>
  <conditionalFormatting sqref="G27:H29">
    <cfRule type="expression" dxfId="121" priority="13">
      <formula>G$6="日"</formula>
    </cfRule>
  </conditionalFormatting>
  <conditionalFormatting sqref="AP46:AP48">
    <cfRule type="expression" dxfId="120" priority="6">
      <formula>AP$6="日"</formula>
    </cfRule>
  </conditionalFormatting>
  <conditionalFormatting sqref="AP49:AP67">
    <cfRule type="expression" dxfId="119" priority="8">
      <formula>AP$6="日"</formula>
    </cfRule>
  </conditionalFormatting>
  <conditionalFormatting sqref="AP27:AP29">
    <cfRule type="expression" dxfId="118" priority="7">
      <formula>AP$6="日"</formula>
    </cfRule>
  </conditionalFormatting>
  <conditionalFormatting sqref="AQ30:AQ45 AQ8:AQ26">
    <cfRule type="expression" dxfId="117" priority="5">
      <formula>AQ$6="日"</formula>
    </cfRule>
  </conditionalFormatting>
  <conditionalFormatting sqref="AQ5">
    <cfRule type="expression" dxfId="116" priority="4">
      <formula>AQ$5="日"</formula>
    </cfRule>
  </conditionalFormatting>
  <conditionalFormatting sqref="AQ46:AQ48">
    <cfRule type="expression" dxfId="115" priority="1">
      <formula>AQ$6="日"</formula>
    </cfRule>
  </conditionalFormatting>
  <conditionalFormatting sqref="AQ49:AQ67">
    <cfRule type="expression" dxfId="114" priority="3">
      <formula>AQ$6="日"</formula>
    </cfRule>
  </conditionalFormatting>
  <conditionalFormatting sqref="AQ27:AQ29">
    <cfRule type="expression" dxfId="113" priority="2">
      <formula>AQ$6="日"</formula>
    </cfRule>
  </conditionalFormatting>
  <dataValidations count="3">
    <dataValidation type="list" allowBlank="1" showInputMessage="1" showErrorMessage="1" sqref="F8:F67 D8:D67">
      <formula1>"6,5,4,3,2,1"</formula1>
    </dataValidation>
    <dataValidation type="list" allowBlank="1" showInputMessage="1" showErrorMessage="1" sqref="G8:AL67 AP8:AQ67">
      <formula1>"〇"</formula1>
    </dataValidation>
    <dataValidation type="list" allowBlank="1" showInputMessage="1" showErrorMessage="1" sqref="R4:AL4">
      <formula1>"災害,コロナ,その他"</formula1>
    </dataValidation>
  </dataValidations>
  <printOptions horizontalCentered="1"/>
  <pageMargins left="0.19685039370078741" right="0.19685039370078741" top="0.59055118110236227" bottom="0.19685039370078741" header="0.51181102362204722" footer="0.51181102362204722"/>
  <pageSetup paperSize="9" scale="50" orientation="landscape" r:id="rId1"/>
  <headerFooter alignWithMargins="0">
    <oddFooter>&amp;P ページ</oddFooter>
  </headerFooter>
  <rowBreaks count="2" manualBreakCount="2">
    <brk id="27" max="16383" man="1"/>
    <brk id="47" max="1638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AU74"/>
  <sheetViews>
    <sheetView view="pageBreakPreview" zoomScale="70" zoomScaleNormal="100" zoomScaleSheetLayoutView="70" workbookViewId="0">
      <pane xSplit="1" ySplit="7" topLeftCell="B8" activePane="bottomRight" state="frozen"/>
      <selection activeCell="O4" sqref="O4:Q4"/>
      <selection pane="topRight" activeCell="O4" sqref="O4:Q4"/>
      <selection pane="bottomLeft" activeCell="O4" sqref="O4:Q4"/>
      <selection pane="bottomRight" activeCell="AU13" sqref="AU13"/>
    </sheetView>
  </sheetViews>
  <sheetFormatPr defaultColWidth="8.625" defaultRowHeight="30" customHeight="1"/>
  <cols>
    <col min="1" max="1" width="5.25" style="9" customWidth="1"/>
    <col min="2" max="2" width="22.625" style="9" customWidth="1"/>
    <col min="3" max="3" width="14.625" style="9" customWidth="1"/>
    <col min="4" max="8" width="6" style="9" customWidth="1"/>
    <col min="9" max="35" width="6" style="5" customWidth="1"/>
    <col min="36" max="36" width="6" style="14" customWidth="1"/>
    <col min="37" max="39" width="6" style="5" customWidth="1"/>
    <col min="40" max="44" width="6" style="1" customWidth="1"/>
    <col min="45" max="45" width="6.375" style="1" customWidth="1"/>
    <col min="46" max="46" width="6" style="5" customWidth="1"/>
    <col min="47" max="47" width="13.75" style="5" bestFit="1" customWidth="1"/>
    <col min="48" max="16384" width="8.625" style="5"/>
  </cols>
  <sheetData>
    <row r="1" spans="1:47" s="3" customFormat="1" ht="42.75" customHeight="1">
      <c r="A1" s="20"/>
      <c r="B1" s="15" t="s">
        <v>161</v>
      </c>
      <c r="C1" s="29"/>
      <c r="D1" s="29"/>
      <c r="E1" s="15"/>
      <c r="F1" s="15"/>
      <c r="G1" s="15"/>
      <c r="H1" s="15"/>
      <c r="I1" s="16"/>
      <c r="J1" s="413">
        <v>2023</v>
      </c>
      <c r="K1" s="413"/>
      <c r="L1" s="413"/>
      <c r="M1" s="15" t="s">
        <v>19</v>
      </c>
      <c r="N1" s="35">
        <v>10</v>
      </c>
      <c r="O1" s="21" t="s">
        <v>10</v>
      </c>
      <c r="P1" s="408" t="s">
        <v>3</v>
      </c>
      <c r="Q1" s="409"/>
      <c r="R1" s="409"/>
      <c r="S1" s="410"/>
      <c r="T1" s="414">
        <f>+K74</f>
        <v>0</v>
      </c>
      <c r="U1" s="414"/>
      <c r="V1" s="414"/>
      <c r="W1" s="408" t="s">
        <v>21</v>
      </c>
      <c r="X1" s="409"/>
      <c r="Y1" s="410"/>
      <c r="Z1" s="408">
        <f>+COUNTA(I68:AM68)-COUNTIF(I68:AM68,0)+AM4</f>
        <v>0</v>
      </c>
      <c r="AA1" s="409"/>
      <c r="AB1" s="410"/>
      <c r="AC1" s="20" t="s">
        <v>22</v>
      </c>
      <c r="AD1" s="15"/>
      <c r="AE1" s="15"/>
      <c r="AF1" s="21"/>
      <c r="AG1" s="411">
        <f>+報告書様式!O4</f>
        <v>0</v>
      </c>
      <c r="AH1" s="412"/>
      <c r="AI1" s="412"/>
      <c r="AJ1" s="412"/>
      <c r="AK1" s="412"/>
      <c r="AL1" s="412"/>
      <c r="AM1" s="412"/>
      <c r="AN1" s="412"/>
      <c r="AO1" s="412"/>
      <c r="AP1" s="150"/>
      <c r="AQ1" s="150"/>
      <c r="AR1" s="150"/>
      <c r="AS1" s="145"/>
      <c r="AU1" s="22"/>
    </row>
    <row r="2" spans="1:47" s="3" customFormat="1" ht="15.75" customHeight="1" thickBot="1">
      <c r="A2" s="16"/>
      <c r="B2" s="16"/>
      <c r="C2" s="152"/>
      <c r="D2" s="152"/>
      <c r="E2" s="16"/>
      <c r="F2" s="16"/>
      <c r="G2" s="16"/>
      <c r="H2" s="16"/>
      <c r="I2" s="16"/>
      <c r="J2" s="156"/>
      <c r="K2" s="156"/>
      <c r="L2" s="156"/>
      <c r="M2" s="157"/>
      <c r="N2" s="156"/>
      <c r="O2" s="157"/>
      <c r="P2" s="158"/>
      <c r="Q2" s="158"/>
      <c r="R2" s="158"/>
      <c r="S2" s="158"/>
      <c r="T2" s="159"/>
      <c r="U2" s="159"/>
      <c r="V2" s="159"/>
      <c r="W2" s="158"/>
      <c r="X2" s="158"/>
      <c r="Y2" s="158"/>
      <c r="Z2" s="160"/>
      <c r="AA2" s="160"/>
      <c r="AB2" s="160"/>
      <c r="AC2" s="157"/>
      <c r="AD2" s="157"/>
      <c r="AE2" s="157"/>
      <c r="AF2" s="157"/>
      <c r="AG2" s="161"/>
      <c r="AH2" s="161"/>
      <c r="AI2" s="161"/>
      <c r="AJ2" s="161"/>
      <c r="AK2" s="161"/>
      <c r="AL2" s="161"/>
      <c r="AM2" s="161"/>
      <c r="AN2" s="154"/>
      <c r="AO2" s="154"/>
      <c r="AP2" s="154"/>
      <c r="AQ2" s="154"/>
      <c r="AR2" s="154"/>
      <c r="AS2" s="155"/>
      <c r="AU2" s="22"/>
    </row>
    <row r="3" spans="1:47" s="3" customFormat="1" ht="34.5" customHeight="1">
      <c r="A3" s="16"/>
      <c r="B3" s="16"/>
      <c r="C3" s="152"/>
      <c r="D3" s="152"/>
      <c r="E3" s="16"/>
      <c r="F3" s="16"/>
      <c r="G3" s="16"/>
      <c r="H3" s="16"/>
      <c r="I3" s="16"/>
      <c r="J3" s="415" t="s">
        <v>148</v>
      </c>
      <c r="K3" s="416"/>
      <c r="L3" s="416"/>
      <c r="M3" s="416"/>
      <c r="N3" s="416"/>
      <c r="O3" s="416"/>
      <c r="P3" s="406" t="s">
        <v>149</v>
      </c>
      <c r="Q3" s="406"/>
      <c r="R3" s="181"/>
      <c r="S3" s="181"/>
      <c r="T3" s="182"/>
      <c r="U3" s="182"/>
      <c r="V3" s="182"/>
      <c r="W3" s="181"/>
      <c r="X3" s="181"/>
      <c r="Y3" s="181"/>
      <c r="Z3" s="183"/>
      <c r="AA3" s="183"/>
      <c r="AB3" s="183"/>
      <c r="AC3" s="184"/>
      <c r="AD3" s="184"/>
      <c r="AE3" s="184"/>
      <c r="AF3" s="184"/>
      <c r="AG3" s="185"/>
      <c r="AH3" s="185"/>
      <c r="AI3" s="185"/>
      <c r="AJ3" s="185"/>
      <c r="AK3" s="185"/>
      <c r="AL3" s="185"/>
      <c r="AM3" s="162" t="s">
        <v>151</v>
      </c>
      <c r="AN3" s="154"/>
      <c r="AO3" s="154"/>
      <c r="AP3" s="154"/>
      <c r="AQ3" s="154"/>
      <c r="AR3" s="154"/>
      <c r="AS3" s="155"/>
      <c r="AU3" s="22"/>
    </row>
    <row r="4" spans="1:47" s="3" customFormat="1" ht="34.5" customHeight="1" thickBot="1">
      <c r="A4" s="16"/>
      <c r="B4" s="16"/>
      <c r="C4" s="152"/>
      <c r="D4" s="152"/>
      <c r="E4" s="16"/>
      <c r="F4" s="16"/>
      <c r="G4" s="16"/>
      <c r="H4" s="16"/>
      <c r="I4" s="16"/>
      <c r="J4" s="404" t="s">
        <v>152</v>
      </c>
      <c r="K4" s="405"/>
      <c r="L4" s="405"/>
      <c r="M4" s="405"/>
      <c r="N4" s="405"/>
      <c r="O4" s="405"/>
      <c r="P4" s="407" t="s">
        <v>150</v>
      </c>
      <c r="Q4" s="407"/>
      <c r="R4" s="186"/>
      <c r="S4" s="186"/>
      <c r="T4" s="187"/>
      <c r="U4" s="187"/>
      <c r="V4" s="187"/>
      <c r="W4" s="186"/>
      <c r="X4" s="186"/>
      <c r="Y4" s="186"/>
      <c r="Z4" s="188"/>
      <c r="AA4" s="188"/>
      <c r="AB4" s="188"/>
      <c r="AC4" s="188"/>
      <c r="AD4" s="188"/>
      <c r="AE4" s="188"/>
      <c r="AF4" s="188"/>
      <c r="AG4" s="188"/>
      <c r="AH4" s="188"/>
      <c r="AI4" s="188"/>
      <c r="AJ4" s="188"/>
      <c r="AK4" s="188"/>
      <c r="AL4" s="188"/>
      <c r="AM4" s="163">
        <f>+COUNTA(R3:AL3)</f>
        <v>0</v>
      </c>
      <c r="AN4" s="154"/>
      <c r="AO4" s="154"/>
      <c r="AP4" s="154"/>
      <c r="AQ4" s="154"/>
      <c r="AR4" s="154"/>
      <c r="AS4" s="155"/>
      <c r="AU4" s="22"/>
    </row>
    <row r="5" spans="1:47" s="3" customFormat="1" ht="12.75" customHeight="1" thickBot="1">
      <c r="A5" s="16"/>
      <c r="B5" s="16"/>
      <c r="C5" s="16"/>
      <c r="D5" s="16"/>
      <c r="E5" s="16"/>
      <c r="F5" s="16"/>
      <c r="G5" s="16"/>
      <c r="H5" s="16"/>
      <c r="I5" s="6"/>
      <c r="J5" s="6"/>
      <c r="K5" s="4"/>
      <c r="L5" s="4"/>
      <c r="M5" s="4"/>
      <c r="N5" s="4"/>
      <c r="O5" s="7"/>
      <c r="P5" s="7"/>
      <c r="Q5" s="7"/>
      <c r="R5" s="4"/>
      <c r="S5" s="4"/>
      <c r="T5" s="4"/>
      <c r="U5" s="4"/>
      <c r="V5" s="4"/>
      <c r="W5" s="4"/>
      <c r="X5" s="4"/>
      <c r="Y5" s="4"/>
      <c r="Z5" s="4"/>
      <c r="AA5" s="4"/>
      <c r="AB5" s="4"/>
      <c r="AC5" s="4"/>
      <c r="AD5" s="4"/>
      <c r="AE5" s="4"/>
      <c r="AF5" s="4"/>
      <c r="AG5" s="4"/>
      <c r="AH5" s="8"/>
      <c r="AI5" s="4"/>
      <c r="AJ5" s="13"/>
      <c r="AK5" s="4"/>
      <c r="AL5" s="4"/>
      <c r="AM5" s="4"/>
      <c r="AN5" s="12"/>
      <c r="AO5" s="17"/>
      <c r="AP5" s="17"/>
      <c r="AQ5" s="17"/>
      <c r="AR5" s="17"/>
      <c r="AS5" s="2"/>
    </row>
    <row r="6" spans="1:47" s="3" customFormat="1" ht="24.75" customHeight="1">
      <c r="A6" s="384" t="s">
        <v>1</v>
      </c>
      <c r="B6" s="383" t="s">
        <v>0</v>
      </c>
      <c r="C6" s="383" t="s">
        <v>5</v>
      </c>
      <c r="D6" s="383" t="s">
        <v>6</v>
      </c>
      <c r="E6" s="383" t="s">
        <v>7</v>
      </c>
      <c r="F6" s="386" t="s">
        <v>8</v>
      </c>
      <c r="G6" s="381" t="s">
        <v>147</v>
      </c>
      <c r="H6" s="388" t="s">
        <v>9</v>
      </c>
      <c r="I6" s="23" t="str">
        <f>+TEXT(DATE($J$1,$N$1,I7),"aaa")</f>
        <v>日</v>
      </c>
      <c r="J6" s="146" t="str">
        <f t="shared" ref="J6:AM6" si="0">+TEXT(DATE($J$1,$N$1,J7),"aaa")</f>
        <v>月</v>
      </c>
      <c r="K6" s="146" t="str">
        <f t="shared" si="0"/>
        <v>火</v>
      </c>
      <c r="L6" s="146" t="str">
        <f t="shared" si="0"/>
        <v>水</v>
      </c>
      <c r="M6" s="146" t="str">
        <f t="shared" si="0"/>
        <v>木</v>
      </c>
      <c r="N6" s="146" t="str">
        <f t="shared" si="0"/>
        <v>金</v>
      </c>
      <c r="O6" s="146" t="str">
        <f t="shared" si="0"/>
        <v>土</v>
      </c>
      <c r="P6" s="146" t="str">
        <f t="shared" si="0"/>
        <v>日</v>
      </c>
      <c r="Q6" s="146" t="str">
        <f t="shared" si="0"/>
        <v>月</v>
      </c>
      <c r="R6" s="146" t="str">
        <f t="shared" si="0"/>
        <v>火</v>
      </c>
      <c r="S6" s="146" t="str">
        <f t="shared" si="0"/>
        <v>水</v>
      </c>
      <c r="T6" s="146" t="str">
        <f t="shared" si="0"/>
        <v>木</v>
      </c>
      <c r="U6" s="146" t="str">
        <f t="shared" si="0"/>
        <v>金</v>
      </c>
      <c r="V6" s="146" t="str">
        <f t="shared" si="0"/>
        <v>土</v>
      </c>
      <c r="W6" s="146" t="str">
        <f t="shared" si="0"/>
        <v>日</v>
      </c>
      <c r="X6" s="146" t="str">
        <f t="shared" si="0"/>
        <v>月</v>
      </c>
      <c r="Y6" s="146" t="str">
        <f t="shared" si="0"/>
        <v>火</v>
      </c>
      <c r="Z6" s="146" t="str">
        <f t="shared" si="0"/>
        <v>水</v>
      </c>
      <c r="AA6" s="146" t="str">
        <f t="shared" si="0"/>
        <v>木</v>
      </c>
      <c r="AB6" s="146" t="str">
        <f t="shared" si="0"/>
        <v>金</v>
      </c>
      <c r="AC6" s="146" t="str">
        <f t="shared" si="0"/>
        <v>土</v>
      </c>
      <c r="AD6" s="146" t="str">
        <f t="shared" si="0"/>
        <v>日</v>
      </c>
      <c r="AE6" s="146" t="str">
        <f t="shared" si="0"/>
        <v>月</v>
      </c>
      <c r="AF6" s="146" t="str">
        <f t="shared" si="0"/>
        <v>火</v>
      </c>
      <c r="AG6" s="146" t="str">
        <f t="shared" si="0"/>
        <v>水</v>
      </c>
      <c r="AH6" s="146" t="str">
        <f t="shared" si="0"/>
        <v>木</v>
      </c>
      <c r="AI6" s="146" t="str">
        <f t="shared" si="0"/>
        <v>金</v>
      </c>
      <c r="AJ6" s="146" t="str">
        <f t="shared" si="0"/>
        <v>土</v>
      </c>
      <c r="AK6" s="146" t="str">
        <f t="shared" si="0"/>
        <v>日</v>
      </c>
      <c r="AL6" s="146" t="str">
        <f t="shared" si="0"/>
        <v>月</v>
      </c>
      <c r="AM6" s="146" t="str">
        <f t="shared" si="0"/>
        <v>火</v>
      </c>
      <c r="AN6" s="390" t="s">
        <v>2</v>
      </c>
      <c r="AO6" s="392" t="s">
        <v>11</v>
      </c>
      <c r="AP6" s="393"/>
      <c r="AQ6" s="372" t="s">
        <v>164</v>
      </c>
      <c r="AR6" s="372" t="s">
        <v>163</v>
      </c>
      <c r="AS6" s="374" t="s">
        <v>4</v>
      </c>
    </row>
    <row r="7" spans="1:47" s="3" customFormat="1" ht="24.75" customHeight="1">
      <c r="A7" s="385"/>
      <c r="B7" s="371"/>
      <c r="C7" s="371"/>
      <c r="D7" s="371"/>
      <c r="E7" s="371"/>
      <c r="F7" s="387"/>
      <c r="G7" s="382"/>
      <c r="H7" s="389"/>
      <c r="I7" s="23">
        <v>1</v>
      </c>
      <c r="J7" s="146">
        <v>2</v>
      </c>
      <c r="K7" s="146">
        <v>3</v>
      </c>
      <c r="L7" s="146">
        <v>4</v>
      </c>
      <c r="M7" s="146">
        <v>5</v>
      </c>
      <c r="N7" s="146">
        <v>6</v>
      </c>
      <c r="O7" s="146">
        <v>7</v>
      </c>
      <c r="P7" s="146">
        <v>8</v>
      </c>
      <c r="Q7" s="146">
        <v>9</v>
      </c>
      <c r="R7" s="146">
        <v>10</v>
      </c>
      <c r="S7" s="146">
        <v>11</v>
      </c>
      <c r="T7" s="146">
        <v>12</v>
      </c>
      <c r="U7" s="146">
        <v>13</v>
      </c>
      <c r="V7" s="146">
        <v>14</v>
      </c>
      <c r="W7" s="146">
        <v>15</v>
      </c>
      <c r="X7" s="146">
        <v>16</v>
      </c>
      <c r="Y7" s="146">
        <v>17</v>
      </c>
      <c r="Z7" s="146">
        <v>18</v>
      </c>
      <c r="AA7" s="146">
        <v>19</v>
      </c>
      <c r="AB7" s="146">
        <v>20</v>
      </c>
      <c r="AC7" s="146">
        <v>21</v>
      </c>
      <c r="AD7" s="146">
        <v>22</v>
      </c>
      <c r="AE7" s="146">
        <v>23</v>
      </c>
      <c r="AF7" s="146">
        <v>24</v>
      </c>
      <c r="AG7" s="146">
        <v>25</v>
      </c>
      <c r="AH7" s="146">
        <v>26</v>
      </c>
      <c r="AI7" s="146">
        <v>27</v>
      </c>
      <c r="AJ7" s="146">
        <v>28</v>
      </c>
      <c r="AK7" s="146">
        <v>29</v>
      </c>
      <c r="AL7" s="19">
        <v>30</v>
      </c>
      <c r="AM7" s="10">
        <v>31</v>
      </c>
      <c r="AN7" s="391"/>
      <c r="AO7" s="18" t="s">
        <v>12</v>
      </c>
      <c r="AP7" s="18" t="s">
        <v>13</v>
      </c>
      <c r="AQ7" s="373"/>
      <c r="AR7" s="373"/>
      <c r="AS7" s="375"/>
    </row>
    <row r="8" spans="1:47" s="3" customFormat="1" ht="33.75" customHeight="1">
      <c r="A8" s="172">
        <v>1</v>
      </c>
      <c r="B8" s="173"/>
      <c r="C8" s="174"/>
      <c r="D8" s="174"/>
      <c r="E8" s="174"/>
      <c r="F8" s="174"/>
      <c r="G8" s="212"/>
      <c r="H8" s="213"/>
      <c r="I8" s="217"/>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8"/>
      <c r="AL8" s="218"/>
      <c r="AM8" s="219"/>
      <c r="AN8" s="175">
        <f>COUNTIF(I8:AM8,"〇")</f>
        <v>0</v>
      </c>
      <c r="AO8" s="189"/>
      <c r="AP8" s="189"/>
      <c r="AQ8" s="218"/>
      <c r="AR8" s="218"/>
      <c r="AS8" s="253"/>
    </row>
    <row r="9" spans="1:47" s="3" customFormat="1" ht="33.75" customHeight="1">
      <c r="A9" s="24">
        <v>2</v>
      </c>
      <c r="B9" s="164"/>
      <c r="C9" s="164"/>
      <c r="D9" s="164"/>
      <c r="E9" s="164"/>
      <c r="F9" s="164"/>
      <c r="G9" s="169"/>
      <c r="H9" s="214"/>
      <c r="I9" s="221"/>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222"/>
      <c r="AL9" s="222"/>
      <c r="AM9" s="223"/>
      <c r="AN9" s="165">
        <f t="shared" ref="AN9:AN67" si="1">COUNTIF(I9:AM9,"〇")</f>
        <v>0</v>
      </c>
      <c r="AO9" s="190"/>
      <c r="AP9" s="190"/>
      <c r="AQ9" s="222"/>
      <c r="AR9" s="222"/>
      <c r="AS9" s="254"/>
    </row>
    <row r="10" spans="1:47" s="3" customFormat="1" ht="33.75" customHeight="1">
      <c r="A10" s="24">
        <v>3</v>
      </c>
      <c r="B10" s="164"/>
      <c r="C10" s="164"/>
      <c r="D10" s="164"/>
      <c r="E10" s="164"/>
      <c r="F10" s="164"/>
      <c r="G10" s="169"/>
      <c r="H10" s="214"/>
      <c r="I10" s="221"/>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222"/>
      <c r="AL10" s="222"/>
      <c r="AM10" s="223"/>
      <c r="AN10" s="165">
        <f t="shared" si="1"/>
        <v>0</v>
      </c>
      <c r="AO10" s="190"/>
      <c r="AP10" s="190"/>
      <c r="AQ10" s="222"/>
      <c r="AR10" s="222"/>
      <c r="AS10" s="254"/>
    </row>
    <row r="11" spans="1:47" ht="33.75" customHeight="1">
      <c r="A11" s="24">
        <v>4</v>
      </c>
      <c r="B11" s="164"/>
      <c r="C11" s="164"/>
      <c r="D11" s="164"/>
      <c r="E11" s="164"/>
      <c r="F11" s="164"/>
      <c r="G11" s="169"/>
      <c r="H11" s="214"/>
      <c r="I11" s="221"/>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222"/>
      <c r="AL11" s="222"/>
      <c r="AM11" s="223"/>
      <c r="AN11" s="165">
        <f t="shared" si="1"/>
        <v>0</v>
      </c>
      <c r="AO11" s="190"/>
      <c r="AP11" s="190"/>
      <c r="AQ11" s="222"/>
      <c r="AR11" s="222"/>
      <c r="AS11" s="254"/>
    </row>
    <row r="12" spans="1:47" ht="33.75" customHeight="1">
      <c r="A12" s="24">
        <v>5</v>
      </c>
      <c r="B12" s="164"/>
      <c r="C12" s="164"/>
      <c r="D12" s="164"/>
      <c r="E12" s="164"/>
      <c r="F12" s="164"/>
      <c r="G12" s="169"/>
      <c r="H12" s="214"/>
      <c r="I12" s="221"/>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222"/>
      <c r="AL12" s="222"/>
      <c r="AM12" s="223"/>
      <c r="AN12" s="165">
        <f t="shared" si="1"/>
        <v>0</v>
      </c>
      <c r="AO12" s="190"/>
      <c r="AP12" s="190"/>
      <c r="AQ12" s="222"/>
      <c r="AR12" s="222"/>
      <c r="AS12" s="254"/>
    </row>
    <row r="13" spans="1:47" ht="33.75" customHeight="1">
      <c r="A13" s="24">
        <v>6</v>
      </c>
      <c r="B13" s="164"/>
      <c r="C13" s="164"/>
      <c r="D13" s="164"/>
      <c r="E13" s="164"/>
      <c r="F13" s="164"/>
      <c r="G13" s="169"/>
      <c r="H13" s="214"/>
      <c r="I13" s="221"/>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222"/>
      <c r="AL13" s="222"/>
      <c r="AM13" s="223"/>
      <c r="AN13" s="165">
        <f t="shared" si="1"/>
        <v>0</v>
      </c>
      <c r="AO13" s="190"/>
      <c r="AP13" s="190"/>
      <c r="AQ13" s="222"/>
      <c r="AR13" s="222"/>
      <c r="AS13" s="254"/>
    </row>
    <row r="14" spans="1:47" ht="33.75" customHeight="1">
      <c r="A14" s="24">
        <v>7</v>
      </c>
      <c r="B14" s="164"/>
      <c r="C14" s="164"/>
      <c r="D14" s="164"/>
      <c r="E14" s="164"/>
      <c r="F14" s="164"/>
      <c r="G14" s="169"/>
      <c r="H14" s="214"/>
      <c r="I14" s="221"/>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222"/>
      <c r="AL14" s="222"/>
      <c r="AM14" s="223"/>
      <c r="AN14" s="165">
        <f t="shared" si="1"/>
        <v>0</v>
      </c>
      <c r="AO14" s="190"/>
      <c r="AP14" s="190"/>
      <c r="AQ14" s="222"/>
      <c r="AR14" s="222"/>
      <c r="AS14" s="254"/>
    </row>
    <row r="15" spans="1:47" ht="33.75" customHeight="1">
      <c r="A15" s="24">
        <v>8</v>
      </c>
      <c r="B15" s="164"/>
      <c r="C15" s="164"/>
      <c r="D15" s="164"/>
      <c r="E15" s="164"/>
      <c r="F15" s="164"/>
      <c r="G15" s="169"/>
      <c r="H15" s="214"/>
      <c r="I15" s="221"/>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222"/>
      <c r="AL15" s="222"/>
      <c r="AM15" s="223"/>
      <c r="AN15" s="165">
        <f t="shared" si="1"/>
        <v>0</v>
      </c>
      <c r="AO15" s="190"/>
      <c r="AP15" s="190"/>
      <c r="AQ15" s="222"/>
      <c r="AR15" s="222"/>
      <c r="AS15" s="254"/>
    </row>
    <row r="16" spans="1:47" ht="33.75" customHeight="1">
      <c r="A16" s="24">
        <v>9</v>
      </c>
      <c r="B16" s="164"/>
      <c r="C16" s="164"/>
      <c r="D16" s="164"/>
      <c r="E16" s="164"/>
      <c r="F16" s="164"/>
      <c r="G16" s="169"/>
      <c r="H16" s="214"/>
      <c r="I16" s="221"/>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222"/>
      <c r="AL16" s="222"/>
      <c r="AM16" s="223"/>
      <c r="AN16" s="165">
        <f t="shared" si="1"/>
        <v>0</v>
      </c>
      <c r="AO16" s="190"/>
      <c r="AP16" s="190"/>
      <c r="AQ16" s="222"/>
      <c r="AR16" s="222"/>
      <c r="AS16" s="254"/>
    </row>
    <row r="17" spans="1:45" ht="33.75" customHeight="1">
      <c r="A17" s="24">
        <v>10</v>
      </c>
      <c r="B17" s="164"/>
      <c r="C17" s="164"/>
      <c r="D17" s="164"/>
      <c r="E17" s="164"/>
      <c r="F17" s="164"/>
      <c r="G17" s="169"/>
      <c r="H17" s="214"/>
      <c r="I17" s="221"/>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222"/>
      <c r="AL17" s="222"/>
      <c r="AM17" s="223"/>
      <c r="AN17" s="165">
        <f t="shared" si="1"/>
        <v>0</v>
      </c>
      <c r="AO17" s="190"/>
      <c r="AP17" s="190"/>
      <c r="AQ17" s="222"/>
      <c r="AR17" s="222"/>
      <c r="AS17" s="254"/>
    </row>
    <row r="18" spans="1:45" ht="30" customHeight="1">
      <c r="A18" s="24">
        <v>11</v>
      </c>
      <c r="B18" s="164"/>
      <c r="C18" s="164"/>
      <c r="D18" s="164"/>
      <c r="E18" s="164"/>
      <c r="F18" s="164"/>
      <c r="G18" s="169"/>
      <c r="H18" s="214"/>
      <c r="I18" s="221"/>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222"/>
      <c r="AL18" s="222"/>
      <c r="AM18" s="223"/>
      <c r="AN18" s="165">
        <f t="shared" si="1"/>
        <v>0</v>
      </c>
      <c r="AO18" s="190"/>
      <c r="AP18" s="190"/>
      <c r="AQ18" s="222"/>
      <c r="AR18" s="222"/>
      <c r="AS18" s="254"/>
    </row>
    <row r="19" spans="1:45" ht="30" customHeight="1">
      <c r="A19" s="24">
        <v>12</v>
      </c>
      <c r="B19" s="164"/>
      <c r="C19" s="164"/>
      <c r="D19" s="164"/>
      <c r="E19" s="164"/>
      <c r="F19" s="164"/>
      <c r="G19" s="169"/>
      <c r="H19" s="214"/>
      <c r="I19" s="221"/>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222"/>
      <c r="AL19" s="222"/>
      <c r="AM19" s="223"/>
      <c r="AN19" s="165">
        <f t="shared" si="1"/>
        <v>0</v>
      </c>
      <c r="AO19" s="190"/>
      <c r="AP19" s="190"/>
      <c r="AQ19" s="222"/>
      <c r="AR19" s="222"/>
      <c r="AS19" s="254"/>
    </row>
    <row r="20" spans="1:45" ht="33.75" customHeight="1">
      <c r="A20" s="24">
        <v>13</v>
      </c>
      <c r="B20" s="164"/>
      <c r="C20" s="164"/>
      <c r="D20" s="164"/>
      <c r="E20" s="164"/>
      <c r="F20" s="164"/>
      <c r="G20" s="169"/>
      <c r="H20" s="214"/>
      <c r="I20" s="221"/>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222"/>
      <c r="AL20" s="222"/>
      <c r="AM20" s="223"/>
      <c r="AN20" s="165">
        <f t="shared" si="1"/>
        <v>0</v>
      </c>
      <c r="AO20" s="190"/>
      <c r="AP20" s="190"/>
      <c r="AQ20" s="222"/>
      <c r="AR20" s="222"/>
      <c r="AS20" s="254"/>
    </row>
    <row r="21" spans="1:45" ht="33.75" customHeight="1">
      <c r="A21" s="24">
        <v>14</v>
      </c>
      <c r="B21" s="164"/>
      <c r="C21" s="164"/>
      <c r="D21" s="164"/>
      <c r="E21" s="164"/>
      <c r="F21" s="164"/>
      <c r="G21" s="169"/>
      <c r="H21" s="214"/>
      <c r="I21" s="221"/>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222"/>
      <c r="AL21" s="222"/>
      <c r="AM21" s="223"/>
      <c r="AN21" s="165">
        <f t="shared" si="1"/>
        <v>0</v>
      </c>
      <c r="AO21" s="190"/>
      <c r="AP21" s="190"/>
      <c r="AQ21" s="222"/>
      <c r="AR21" s="222"/>
      <c r="AS21" s="254"/>
    </row>
    <row r="22" spans="1:45" ht="33.75" customHeight="1">
      <c r="A22" s="24">
        <v>15</v>
      </c>
      <c r="B22" s="164"/>
      <c r="C22" s="164"/>
      <c r="D22" s="164"/>
      <c r="E22" s="164"/>
      <c r="F22" s="164"/>
      <c r="G22" s="169"/>
      <c r="H22" s="214"/>
      <c r="I22" s="221"/>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222"/>
      <c r="AL22" s="222"/>
      <c r="AM22" s="223"/>
      <c r="AN22" s="165">
        <f t="shared" si="1"/>
        <v>0</v>
      </c>
      <c r="AO22" s="190"/>
      <c r="AP22" s="190"/>
      <c r="AQ22" s="222"/>
      <c r="AR22" s="222"/>
      <c r="AS22" s="254"/>
    </row>
    <row r="23" spans="1:45" ht="33.75" customHeight="1">
      <c r="A23" s="24">
        <v>16</v>
      </c>
      <c r="B23" s="164"/>
      <c r="C23" s="164"/>
      <c r="D23" s="164"/>
      <c r="E23" s="164"/>
      <c r="F23" s="164"/>
      <c r="G23" s="169"/>
      <c r="H23" s="214"/>
      <c r="I23" s="221"/>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222"/>
      <c r="AL23" s="222"/>
      <c r="AM23" s="223"/>
      <c r="AN23" s="165">
        <f t="shared" si="1"/>
        <v>0</v>
      </c>
      <c r="AO23" s="190"/>
      <c r="AP23" s="190"/>
      <c r="AQ23" s="222"/>
      <c r="AR23" s="222"/>
      <c r="AS23" s="254"/>
    </row>
    <row r="24" spans="1:45" ht="33.75" customHeight="1">
      <c r="A24" s="24">
        <v>17</v>
      </c>
      <c r="B24" s="164"/>
      <c r="C24" s="164"/>
      <c r="D24" s="164"/>
      <c r="E24" s="164"/>
      <c r="F24" s="164"/>
      <c r="G24" s="169"/>
      <c r="H24" s="214"/>
      <c r="I24" s="221"/>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222"/>
      <c r="AL24" s="222"/>
      <c r="AM24" s="223"/>
      <c r="AN24" s="165">
        <f t="shared" si="1"/>
        <v>0</v>
      </c>
      <c r="AO24" s="190"/>
      <c r="AP24" s="190"/>
      <c r="AQ24" s="222"/>
      <c r="AR24" s="222"/>
      <c r="AS24" s="254"/>
    </row>
    <row r="25" spans="1:45" ht="33.75" customHeight="1">
      <c r="A25" s="24">
        <v>18</v>
      </c>
      <c r="B25" s="168"/>
      <c r="C25" s="168"/>
      <c r="D25" s="164"/>
      <c r="E25" s="164"/>
      <c r="F25" s="164"/>
      <c r="G25" s="169"/>
      <c r="H25" s="214"/>
      <c r="I25" s="221"/>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222"/>
      <c r="AL25" s="222"/>
      <c r="AM25" s="223"/>
      <c r="AN25" s="165">
        <f t="shared" si="1"/>
        <v>0</v>
      </c>
      <c r="AO25" s="190"/>
      <c r="AP25" s="190"/>
      <c r="AQ25" s="222"/>
      <c r="AR25" s="222"/>
      <c r="AS25" s="254"/>
    </row>
    <row r="26" spans="1:45" ht="33.75" customHeight="1">
      <c r="A26" s="24">
        <v>19</v>
      </c>
      <c r="B26" s="164"/>
      <c r="C26" s="168"/>
      <c r="D26" s="164"/>
      <c r="E26" s="164"/>
      <c r="F26" s="164"/>
      <c r="G26" s="169"/>
      <c r="H26" s="214"/>
      <c r="I26" s="221"/>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222"/>
      <c r="AL26" s="222"/>
      <c r="AM26" s="223"/>
      <c r="AN26" s="165">
        <f t="shared" si="1"/>
        <v>0</v>
      </c>
      <c r="AO26" s="190"/>
      <c r="AP26" s="190"/>
      <c r="AQ26" s="222"/>
      <c r="AR26" s="222"/>
      <c r="AS26" s="254"/>
    </row>
    <row r="27" spans="1:45" ht="33.75" customHeight="1">
      <c r="A27" s="24">
        <v>20</v>
      </c>
      <c r="B27" s="164"/>
      <c r="C27" s="164"/>
      <c r="D27" s="164"/>
      <c r="E27" s="164"/>
      <c r="F27" s="164"/>
      <c r="G27" s="169"/>
      <c r="H27" s="214"/>
      <c r="I27" s="221"/>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222"/>
      <c r="AL27" s="222"/>
      <c r="AM27" s="223"/>
      <c r="AN27" s="165">
        <f t="shared" si="1"/>
        <v>0</v>
      </c>
      <c r="AO27" s="190"/>
      <c r="AP27" s="190"/>
      <c r="AQ27" s="222"/>
      <c r="AR27" s="222"/>
      <c r="AS27" s="254"/>
    </row>
    <row r="28" spans="1:45" ht="30" customHeight="1">
      <c r="A28" s="24">
        <v>21</v>
      </c>
      <c r="B28" s="164"/>
      <c r="C28" s="164"/>
      <c r="D28" s="164"/>
      <c r="E28" s="164"/>
      <c r="F28" s="164"/>
      <c r="G28" s="169"/>
      <c r="H28" s="214"/>
      <c r="I28" s="221"/>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222"/>
      <c r="AL28" s="222"/>
      <c r="AM28" s="223"/>
      <c r="AN28" s="165">
        <f t="shared" si="1"/>
        <v>0</v>
      </c>
      <c r="AO28" s="190"/>
      <c r="AP28" s="190"/>
      <c r="AQ28" s="222"/>
      <c r="AR28" s="222"/>
      <c r="AS28" s="254"/>
    </row>
    <row r="29" spans="1:45" ht="30" customHeight="1">
      <c r="A29" s="24">
        <v>22</v>
      </c>
      <c r="B29" s="164"/>
      <c r="C29" s="164"/>
      <c r="D29" s="164"/>
      <c r="E29" s="164"/>
      <c r="F29" s="164"/>
      <c r="G29" s="169"/>
      <c r="H29" s="214"/>
      <c r="I29" s="221"/>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222"/>
      <c r="AL29" s="222"/>
      <c r="AM29" s="223"/>
      <c r="AN29" s="165">
        <f t="shared" si="1"/>
        <v>0</v>
      </c>
      <c r="AO29" s="190"/>
      <c r="AP29" s="190"/>
      <c r="AQ29" s="222"/>
      <c r="AR29" s="222"/>
      <c r="AS29" s="254"/>
    </row>
    <row r="30" spans="1:45" ht="30" customHeight="1">
      <c r="A30" s="24">
        <v>23</v>
      </c>
      <c r="B30" s="164"/>
      <c r="C30" s="164"/>
      <c r="D30" s="169"/>
      <c r="E30" s="169"/>
      <c r="F30" s="169"/>
      <c r="G30" s="169"/>
      <c r="H30" s="214"/>
      <c r="I30" s="221"/>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222"/>
      <c r="AL30" s="222"/>
      <c r="AM30" s="223"/>
      <c r="AN30" s="165">
        <f t="shared" si="1"/>
        <v>0</v>
      </c>
      <c r="AO30" s="190"/>
      <c r="AP30" s="190"/>
      <c r="AQ30" s="222"/>
      <c r="AR30" s="222"/>
      <c r="AS30" s="254"/>
    </row>
    <row r="31" spans="1:45" ht="30" customHeight="1">
      <c r="A31" s="24">
        <v>24</v>
      </c>
      <c r="B31" s="164"/>
      <c r="C31" s="164"/>
      <c r="D31" s="169"/>
      <c r="E31" s="169"/>
      <c r="F31" s="169"/>
      <c r="G31" s="169"/>
      <c r="H31" s="214"/>
      <c r="I31" s="221"/>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222"/>
      <c r="AL31" s="222"/>
      <c r="AM31" s="223"/>
      <c r="AN31" s="165">
        <f t="shared" si="1"/>
        <v>0</v>
      </c>
      <c r="AO31" s="190"/>
      <c r="AP31" s="190"/>
      <c r="AQ31" s="222"/>
      <c r="AR31" s="222"/>
      <c r="AS31" s="254"/>
    </row>
    <row r="32" spans="1:45" ht="30" customHeight="1">
      <c r="A32" s="24">
        <v>25</v>
      </c>
      <c r="B32" s="164"/>
      <c r="C32" s="164"/>
      <c r="D32" s="169"/>
      <c r="E32" s="169"/>
      <c r="F32" s="169"/>
      <c r="G32" s="169"/>
      <c r="H32" s="214"/>
      <c r="I32" s="221"/>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222"/>
      <c r="AL32" s="222"/>
      <c r="AM32" s="223"/>
      <c r="AN32" s="165">
        <f t="shared" si="1"/>
        <v>0</v>
      </c>
      <c r="AO32" s="190"/>
      <c r="AP32" s="190"/>
      <c r="AQ32" s="222"/>
      <c r="AR32" s="222"/>
      <c r="AS32" s="254"/>
    </row>
    <row r="33" spans="1:45" ht="30" customHeight="1">
      <c r="A33" s="24">
        <v>26</v>
      </c>
      <c r="B33" s="164"/>
      <c r="C33" s="164"/>
      <c r="D33" s="169"/>
      <c r="E33" s="169"/>
      <c r="F33" s="169"/>
      <c r="G33" s="169"/>
      <c r="H33" s="214"/>
      <c r="I33" s="221"/>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222"/>
      <c r="AL33" s="222"/>
      <c r="AM33" s="223"/>
      <c r="AN33" s="165">
        <f t="shared" si="1"/>
        <v>0</v>
      </c>
      <c r="AO33" s="190"/>
      <c r="AP33" s="190"/>
      <c r="AQ33" s="222"/>
      <c r="AR33" s="222"/>
      <c r="AS33" s="254"/>
    </row>
    <row r="34" spans="1:45" ht="30" customHeight="1">
      <c r="A34" s="24">
        <v>27</v>
      </c>
      <c r="B34" s="164"/>
      <c r="C34" s="164"/>
      <c r="D34" s="169"/>
      <c r="E34" s="169"/>
      <c r="F34" s="169"/>
      <c r="G34" s="169"/>
      <c r="H34" s="214"/>
      <c r="I34" s="221"/>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222"/>
      <c r="AL34" s="222"/>
      <c r="AM34" s="223"/>
      <c r="AN34" s="165">
        <f t="shared" si="1"/>
        <v>0</v>
      </c>
      <c r="AO34" s="190"/>
      <c r="AP34" s="190"/>
      <c r="AQ34" s="222"/>
      <c r="AR34" s="222"/>
      <c r="AS34" s="254"/>
    </row>
    <row r="35" spans="1:45" ht="30" customHeight="1">
      <c r="A35" s="24">
        <v>28</v>
      </c>
      <c r="B35" s="164"/>
      <c r="C35" s="164"/>
      <c r="D35" s="169"/>
      <c r="E35" s="169"/>
      <c r="F35" s="169"/>
      <c r="G35" s="169"/>
      <c r="H35" s="214"/>
      <c r="I35" s="221"/>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222"/>
      <c r="AL35" s="222"/>
      <c r="AM35" s="223"/>
      <c r="AN35" s="165">
        <f t="shared" si="1"/>
        <v>0</v>
      </c>
      <c r="AO35" s="190"/>
      <c r="AP35" s="190"/>
      <c r="AQ35" s="222"/>
      <c r="AR35" s="222"/>
      <c r="AS35" s="254"/>
    </row>
    <row r="36" spans="1:45" ht="30" customHeight="1">
      <c r="A36" s="24">
        <v>29</v>
      </c>
      <c r="B36" s="164"/>
      <c r="C36" s="164"/>
      <c r="D36" s="169"/>
      <c r="E36" s="169"/>
      <c r="F36" s="169"/>
      <c r="G36" s="169"/>
      <c r="H36" s="214"/>
      <c r="I36" s="221"/>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222"/>
      <c r="AL36" s="222"/>
      <c r="AM36" s="223"/>
      <c r="AN36" s="165">
        <f t="shared" si="1"/>
        <v>0</v>
      </c>
      <c r="AO36" s="190"/>
      <c r="AP36" s="190"/>
      <c r="AQ36" s="222"/>
      <c r="AR36" s="222"/>
      <c r="AS36" s="254"/>
    </row>
    <row r="37" spans="1:45" ht="30" customHeight="1">
      <c r="A37" s="24">
        <v>30</v>
      </c>
      <c r="B37" s="164"/>
      <c r="C37" s="164"/>
      <c r="D37" s="169"/>
      <c r="E37" s="169"/>
      <c r="F37" s="169"/>
      <c r="G37" s="169"/>
      <c r="H37" s="214"/>
      <c r="I37" s="221"/>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222"/>
      <c r="AL37" s="222"/>
      <c r="AM37" s="223"/>
      <c r="AN37" s="165">
        <f t="shared" si="1"/>
        <v>0</v>
      </c>
      <c r="AO37" s="190"/>
      <c r="AP37" s="190"/>
      <c r="AQ37" s="222"/>
      <c r="AR37" s="222"/>
      <c r="AS37" s="254"/>
    </row>
    <row r="38" spans="1:45" ht="30" customHeight="1">
      <c r="A38" s="24">
        <v>31</v>
      </c>
      <c r="B38" s="164"/>
      <c r="C38" s="164"/>
      <c r="D38" s="169"/>
      <c r="E38" s="169"/>
      <c r="F38" s="169"/>
      <c r="G38" s="169"/>
      <c r="H38" s="214"/>
      <c r="I38" s="221"/>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222"/>
      <c r="AL38" s="222"/>
      <c r="AM38" s="223"/>
      <c r="AN38" s="165">
        <f t="shared" si="1"/>
        <v>0</v>
      </c>
      <c r="AO38" s="190"/>
      <c r="AP38" s="190"/>
      <c r="AQ38" s="222"/>
      <c r="AR38" s="222"/>
      <c r="AS38" s="254"/>
    </row>
    <row r="39" spans="1:45" ht="30" customHeight="1">
      <c r="A39" s="24">
        <v>32</v>
      </c>
      <c r="B39" s="164"/>
      <c r="C39" s="164"/>
      <c r="D39" s="169"/>
      <c r="E39" s="169"/>
      <c r="F39" s="169"/>
      <c r="G39" s="169"/>
      <c r="H39" s="214"/>
      <c r="I39" s="221"/>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222"/>
      <c r="AL39" s="222"/>
      <c r="AM39" s="223"/>
      <c r="AN39" s="165">
        <f t="shared" si="1"/>
        <v>0</v>
      </c>
      <c r="AO39" s="190"/>
      <c r="AP39" s="190"/>
      <c r="AQ39" s="222"/>
      <c r="AR39" s="222"/>
      <c r="AS39" s="254"/>
    </row>
    <row r="40" spans="1:45" ht="30" customHeight="1">
      <c r="A40" s="24">
        <v>33</v>
      </c>
      <c r="B40" s="164"/>
      <c r="C40" s="164"/>
      <c r="D40" s="169"/>
      <c r="E40" s="169"/>
      <c r="F40" s="169"/>
      <c r="G40" s="169"/>
      <c r="H40" s="214"/>
      <c r="I40" s="221"/>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222"/>
      <c r="AL40" s="222"/>
      <c r="AM40" s="223"/>
      <c r="AN40" s="165">
        <f t="shared" si="1"/>
        <v>0</v>
      </c>
      <c r="AO40" s="190"/>
      <c r="AP40" s="190"/>
      <c r="AQ40" s="222"/>
      <c r="AR40" s="222"/>
      <c r="AS40" s="254"/>
    </row>
    <row r="41" spans="1:45" ht="30" customHeight="1">
      <c r="A41" s="24">
        <v>34</v>
      </c>
      <c r="B41" s="164"/>
      <c r="C41" s="164"/>
      <c r="D41" s="169"/>
      <c r="E41" s="169"/>
      <c r="F41" s="169"/>
      <c r="G41" s="169"/>
      <c r="H41" s="214"/>
      <c r="I41" s="221"/>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222"/>
      <c r="AL41" s="222"/>
      <c r="AM41" s="223"/>
      <c r="AN41" s="165">
        <f t="shared" si="1"/>
        <v>0</v>
      </c>
      <c r="AO41" s="190"/>
      <c r="AP41" s="190"/>
      <c r="AQ41" s="222"/>
      <c r="AR41" s="222"/>
      <c r="AS41" s="254"/>
    </row>
    <row r="42" spans="1:45" ht="30" customHeight="1">
      <c r="A42" s="24">
        <v>35</v>
      </c>
      <c r="B42" s="164"/>
      <c r="C42" s="164"/>
      <c r="D42" s="169"/>
      <c r="E42" s="169"/>
      <c r="F42" s="169"/>
      <c r="G42" s="169"/>
      <c r="H42" s="214"/>
      <c r="I42" s="221"/>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222"/>
      <c r="AL42" s="222"/>
      <c r="AM42" s="223"/>
      <c r="AN42" s="165">
        <f t="shared" si="1"/>
        <v>0</v>
      </c>
      <c r="AO42" s="190"/>
      <c r="AP42" s="190"/>
      <c r="AQ42" s="222"/>
      <c r="AR42" s="222"/>
      <c r="AS42" s="254"/>
    </row>
    <row r="43" spans="1:45" ht="30" customHeight="1">
      <c r="A43" s="24">
        <v>36</v>
      </c>
      <c r="B43" s="164"/>
      <c r="C43" s="164"/>
      <c r="D43" s="169"/>
      <c r="E43" s="169"/>
      <c r="F43" s="169"/>
      <c r="G43" s="169"/>
      <c r="H43" s="214"/>
      <c r="I43" s="221"/>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222"/>
      <c r="AL43" s="222"/>
      <c r="AM43" s="223"/>
      <c r="AN43" s="165">
        <f t="shared" si="1"/>
        <v>0</v>
      </c>
      <c r="AO43" s="190"/>
      <c r="AP43" s="190"/>
      <c r="AQ43" s="222"/>
      <c r="AR43" s="222"/>
      <c r="AS43" s="254"/>
    </row>
    <row r="44" spans="1:45" ht="30" customHeight="1">
      <c r="A44" s="24">
        <v>37</v>
      </c>
      <c r="B44" s="164"/>
      <c r="C44" s="164"/>
      <c r="D44" s="169"/>
      <c r="E44" s="169"/>
      <c r="F44" s="169"/>
      <c r="G44" s="169"/>
      <c r="H44" s="214"/>
      <c r="I44" s="221"/>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222"/>
      <c r="AL44" s="222"/>
      <c r="AM44" s="223"/>
      <c r="AN44" s="165">
        <f t="shared" si="1"/>
        <v>0</v>
      </c>
      <c r="AO44" s="190"/>
      <c r="AP44" s="190"/>
      <c r="AQ44" s="222"/>
      <c r="AR44" s="222"/>
      <c r="AS44" s="254"/>
    </row>
    <row r="45" spans="1:45" ht="30" customHeight="1">
      <c r="A45" s="24">
        <v>38</v>
      </c>
      <c r="B45" s="164"/>
      <c r="C45" s="164"/>
      <c r="D45" s="169"/>
      <c r="E45" s="169"/>
      <c r="F45" s="169"/>
      <c r="G45" s="169"/>
      <c r="H45" s="214"/>
      <c r="I45" s="221"/>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222"/>
      <c r="AL45" s="222"/>
      <c r="AM45" s="223"/>
      <c r="AN45" s="165">
        <f t="shared" si="1"/>
        <v>0</v>
      </c>
      <c r="AO45" s="190"/>
      <c r="AP45" s="190"/>
      <c r="AQ45" s="222"/>
      <c r="AR45" s="222"/>
      <c r="AS45" s="254"/>
    </row>
    <row r="46" spans="1:45" ht="30" customHeight="1">
      <c r="A46" s="24">
        <v>39</v>
      </c>
      <c r="B46" s="164"/>
      <c r="C46" s="164"/>
      <c r="D46" s="164"/>
      <c r="E46" s="164"/>
      <c r="F46" s="164"/>
      <c r="G46" s="169"/>
      <c r="H46" s="214"/>
      <c r="I46" s="221"/>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222"/>
      <c r="AL46" s="222"/>
      <c r="AM46" s="223"/>
      <c r="AN46" s="165">
        <f t="shared" si="1"/>
        <v>0</v>
      </c>
      <c r="AO46" s="190"/>
      <c r="AP46" s="190"/>
      <c r="AQ46" s="222"/>
      <c r="AR46" s="222"/>
      <c r="AS46" s="254"/>
    </row>
    <row r="47" spans="1:45" ht="30" customHeight="1">
      <c r="A47" s="24">
        <v>40</v>
      </c>
      <c r="B47" s="164"/>
      <c r="C47" s="164"/>
      <c r="D47" s="164"/>
      <c r="E47" s="164"/>
      <c r="F47" s="164"/>
      <c r="G47" s="169"/>
      <c r="H47" s="214"/>
      <c r="I47" s="221"/>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222"/>
      <c r="AL47" s="222"/>
      <c r="AM47" s="223"/>
      <c r="AN47" s="165">
        <f t="shared" si="1"/>
        <v>0</v>
      </c>
      <c r="AO47" s="190"/>
      <c r="AP47" s="190"/>
      <c r="AQ47" s="222"/>
      <c r="AR47" s="222"/>
      <c r="AS47" s="254"/>
    </row>
    <row r="48" spans="1:45" ht="30" customHeight="1">
      <c r="A48" s="24">
        <v>41</v>
      </c>
      <c r="B48" s="164"/>
      <c r="C48" s="164"/>
      <c r="D48" s="164"/>
      <c r="E48" s="164"/>
      <c r="F48" s="164"/>
      <c r="G48" s="169"/>
      <c r="H48" s="214"/>
      <c r="I48" s="221"/>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222"/>
      <c r="AL48" s="222"/>
      <c r="AM48" s="223"/>
      <c r="AN48" s="165">
        <f t="shared" si="1"/>
        <v>0</v>
      </c>
      <c r="AO48" s="190"/>
      <c r="AP48" s="190"/>
      <c r="AQ48" s="222"/>
      <c r="AR48" s="222"/>
      <c r="AS48" s="254"/>
    </row>
    <row r="49" spans="1:45" ht="30" customHeight="1">
      <c r="A49" s="24">
        <v>42</v>
      </c>
      <c r="B49" s="164"/>
      <c r="C49" s="164"/>
      <c r="D49" s="169"/>
      <c r="E49" s="169"/>
      <c r="F49" s="169"/>
      <c r="G49" s="169"/>
      <c r="H49" s="214"/>
      <c r="I49" s="221"/>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222"/>
      <c r="AL49" s="222"/>
      <c r="AM49" s="223"/>
      <c r="AN49" s="165">
        <f t="shared" si="1"/>
        <v>0</v>
      </c>
      <c r="AO49" s="190"/>
      <c r="AP49" s="190"/>
      <c r="AQ49" s="222"/>
      <c r="AR49" s="222"/>
      <c r="AS49" s="254"/>
    </row>
    <row r="50" spans="1:45" ht="30" customHeight="1">
      <c r="A50" s="24">
        <v>43</v>
      </c>
      <c r="B50" s="169"/>
      <c r="C50" s="226"/>
      <c r="D50" s="169"/>
      <c r="E50" s="169"/>
      <c r="F50" s="169"/>
      <c r="G50" s="169"/>
      <c r="H50" s="214"/>
      <c r="I50" s="221"/>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222"/>
      <c r="AL50" s="222"/>
      <c r="AM50" s="223"/>
      <c r="AN50" s="165">
        <f t="shared" si="1"/>
        <v>0</v>
      </c>
      <c r="AO50" s="190"/>
      <c r="AP50" s="190"/>
      <c r="AQ50" s="222"/>
      <c r="AR50" s="222"/>
      <c r="AS50" s="254"/>
    </row>
    <row r="51" spans="1:45" ht="30" customHeight="1">
      <c r="A51" s="24">
        <v>44</v>
      </c>
      <c r="B51" s="169"/>
      <c r="C51" s="226"/>
      <c r="D51" s="169"/>
      <c r="E51" s="169"/>
      <c r="F51" s="169"/>
      <c r="G51" s="169"/>
      <c r="H51" s="214"/>
      <c r="I51" s="221"/>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222"/>
      <c r="AL51" s="222"/>
      <c r="AM51" s="223"/>
      <c r="AN51" s="165">
        <f t="shared" si="1"/>
        <v>0</v>
      </c>
      <c r="AO51" s="190"/>
      <c r="AP51" s="190"/>
      <c r="AQ51" s="222"/>
      <c r="AR51" s="222"/>
      <c r="AS51" s="254"/>
    </row>
    <row r="52" spans="1:45" ht="30" customHeight="1">
      <c r="A52" s="24">
        <v>45</v>
      </c>
      <c r="B52" s="169"/>
      <c r="C52" s="226"/>
      <c r="D52" s="169"/>
      <c r="E52" s="169"/>
      <c r="F52" s="169"/>
      <c r="G52" s="169"/>
      <c r="H52" s="214"/>
      <c r="I52" s="221"/>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222"/>
      <c r="AL52" s="222"/>
      <c r="AM52" s="223"/>
      <c r="AN52" s="165">
        <f t="shared" si="1"/>
        <v>0</v>
      </c>
      <c r="AO52" s="190"/>
      <c r="AP52" s="190"/>
      <c r="AQ52" s="222"/>
      <c r="AR52" s="222"/>
      <c r="AS52" s="254"/>
    </row>
    <row r="53" spans="1:45" ht="30" customHeight="1">
      <c r="A53" s="24">
        <v>46</v>
      </c>
      <c r="B53" s="169"/>
      <c r="C53" s="226"/>
      <c r="D53" s="169"/>
      <c r="E53" s="169"/>
      <c r="F53" s="169"/>
      <c r="G53" s="169"/>
      <c r="H53" s="214"/>
      <c r="I53" s="221"/>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222"/>
      <c r="AL53" s="222"/>
      <c r="AM53" s="223"/>
      <c r="AN53" s="165">
        <f t="shared" si="1"/>
        <v>0</v>
      </c>
      <c r="AO53" s="190"/>
      <c r="AP53" s="190"/>
      <c r="AQ53" s="222"/>
      <c r="AR53" s="222"/>
      <c r="AS53" s="254"/>
    </row>
    <row r="54" spans="1:45" ht="30" customHeight="1">
      <c r="A54" s="24">
        <v>47</v>
      </c>
      <c r="B54" s="169"/>
      <c r="C54" s="226"/>
      <c r="D54" s="169"/>
      <c r="E54" s="169"/>
      <c r="F54" s="169"/>
      <c r="G54" s="169"/>
      <c r="H54" s="214"/>
      <c r="I54" s="221"/>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222"/>
      <c r="AL54" s="222"/>
      <c r="AM54" s="223"/>
      <c r="AN54" s="165">
        <f t="shared" si="1"/>
        <v>0</v>
      </c>
      <c r="AO54" s="190"/>
      <c r="AP54" s="190"/>
      <c r="AQ54" s="222"/>
      <c r="AR54" s="222"/>
      <c r="AS54" s="254"/>
    </row>
    <row r="55" spans="1:45" ht="30" customHeight="1">
      <c r="A55" s="24">
        <v>48</v>
      </c>
      <c r="B55" s="169"/>
      <c r="C55" s="226"/>
      <c r="D55" s="169"/>
      <c r="E55" s="169"/>
      <c r="F55" s="169"/>
      <c r="G55" s="169"/>
      <c r="H55" s="214"/>
      <c r="I55" s="221"/>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222"/>
      <c r="AL55" s="222"/>
      <c r="AM55" s="223"/>
      <c r="AN55" s="165">
        <f t="shared" si="1"/>
        <v>0</v>
      </c>
      <c r="AO55" s="190"/>
      <c r="AP55" s="190"/>
      <c r="AQ55" s="222"/>
      <c r="AR55" s="222"/>
      <c r="AS55" s="254"/>
    </row>
    <row r="56" spans="1:45" ht="30" customHeight="1">
      <c r="A56" s="24">
        <v>49</v>
      </c>
      <c r="B56" s="169"/>
      <c r="C56" s="226"/>
      <c r="D56" s="169"/>
      <c r="E56" s="169"/>
      <c r="F56" s="169"/>
      <c r="G56" s="169"/>
      <c r="H56" s="214"/>
      <c r="I56" s="221"/>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222"/>
      <c r="AL56" s="222"/>
      <c r="AM56" s="223"/>
      <c r="AN56" s="165">
        <f t="shared" si="1"/>
        <v>0</v>
      </c>
      <c r="AO56" s="190"/>
      <c r="AP56" s="190"/>
      <c r="AQ56" s="222"/>
      <c r="AR56" s="222"/>
      <c r="AS56" s="254"/>
    </row>
    <row r="57" spans="1:45" ht="30" customHeight="1">
      <c r="A57" s="24">
        <v>50</v>
      </c>
      <c r="B57" s="169"/>
      <c r="C57" s="226"/>
      <c r="D57" s="169"/>
      <c r="E57" s="169"/>
      <c r="F57" s="169"/>
      <c r="G57" s="169"/>
      <c r="H57" s="214"/>
      <c r="I57" s="221"/>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69"/>
      <c r="AK57" s="222"/>
      <c r="AL57" s="222"/>
      <c r="AM57" s="223"/>
      <c r="AN57" s="165">
        <f t="shared" si="1"/>
        <v>0</v>
      </c>
      <c r="AO57" s="190"/>
      <c r="AP57" s="190"/>
      <c r="AQ57" s="222"/>
      <c r="AR57" s="222"/>
      <c r="AS57" s="254"/>
    </row>
    <row r="58" spans="1:45" ht="30" customHeight="1">
      <c r="A58" s="24">
        <v>51</v>
      </c>
      <c r="B58" s="169"/>
      <c r="C58" s="226"/>
      <c r="D58" s="169"/>
      <c r="E58" s="169"/>
      <c r="F58" s="169"/>
      <c r="G58" s="169"/>
      <c r="H58" s="214"/>
      <c r="I58" s="221"/>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222"/>
      <c r="AL58" s="222"/>
      <c r="AM58" s="223"/>
      <c r="AN58" s="165">
        <f t="shared" si="1"/>
        <v>0</v>
      </c>
      <c r="AO58" s="190"/>
      <c r="AP58" s="190"/>
      <c r="AQ58" s="222"/>
      <c r="AR58" s="222"/>
      <c r="AS58" s="254"/>
    </row>
    <row r="59" spans="1:45" ht="30" customHeight="1">
      <c r="A59" s="24">
        <v>52</v>
      </c>
      <c r="B59" s="169"/>
      <c r="C59" s="226"/>
      <c r="D59" s="169"/>
      <c r="E59" s="169"/>
      <c r="F59" s="169"/>
      <c r="G59" s="169"/>
      <c r="H59" s="214"/>
      <c r="I59" s="221"/>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222"/>
      <c r="AL59" s="222"/>
      <c r="AM59" s="223"/>
      <c r="AN59" s="165">
        <f t="shared" si="1"/>
        <v>0</v>
      </c>
      <c r="AO59" s="190"/>
      <c r="AP59" s="190"/>
      <c r="AQ59" s="222"/>
      <c r="AR59" s="222"/>
      <c r="AS59" s="254"/>
    </row>
    <row r="60" spans="1:45" ht="30" customHeight="1">
      <c r="A60" s="24">
        <v>53</v>
      </c>
      <c r="B60" s="169"/>
      <c r="C60" s="226"/>
      <c r="D60" s="169"/>
      <c r="E60" s="169"/>
      <c r="F60" s="169"/>
      <c r="G60" s="169"/>
      <c r="H60" s="214"/>
      <c r="I60" s="221"/>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222"/>
      <c r="AL60" s="222"/>
      <c r="AM60" s="223"/>
      <c r="AN60" s="165">
        <f t="shared" si="1"/>
        <v>0</v>
      </c>
      <c r="AO60" s="190"/>
      <c r="AP60" s="190"/>
      <c r="AQ60" s="222"/>
      <c r="AR60" s="222"/>
      <c r="AS60" s="254"/>
    </row>
    <row r="61" spans="1:45" ht="30" customHeight="1">
      <c r="A61" s="24">
        <v>54</v>
      </c>
      <c r="B61" s="169"/>
      <c r="C61" s="226"/>
      <c r="D61" s="169"/>
      <c r="E61" s="169"/>
      <c r="F61" s="169"/>
      <c r="G61" s="169"/>
      <c r="H61" s="214"/>
      <c r="I61" s="221"/>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222"/>
      <c r="AL61" s="222"/>
      <c r="AM61" s="223"/>
      <c r="AN61" s="165">
        <f t="shared" si="1"/>
        <v>0</v>
      </c>
      <c r="AO61" s="190"/>
      <c r="AP61" s="190"/>
      <c r="AQ61" s="222"/>
      <c r="AR61" s="222"/>
      <c r="AS61" s="254"/>
    </row>
    <row r="62" spans="1:45" ht="30" customHeight="1">
      <c r="A62" s="24">
        <v>55</v>
      </c>
      <c r="B62" s="169"/>
      <c r="C62" s="226"/>
      <c r="D62" s="169"/>
      <c r="E62" s="169"/>
      <c r="F62" s="169"/>
      <c r="G62" s="169"/>
      <c r="H62" s="214"/>
      <c r="I62" s="221"/>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222"/>
      <c r="AL62" s="222"/>
      <c r="AM62" s="223"/>
      <c r="AN62" s="165">
        <f t="shared" si="1"/>
        <v>0</v>
      </c>
      <c r="AO62" s="190"/>
      <c r="AP62" s="190"/>
      <c r="AQ62" s="222"/>
      <c r="AR62" s="222"/>
      <c r="AS62" s="254"/>
    </row>
    <row r="63" spans="1:45" ht="30" customHeight="1">
      <c r="A63" s="24">
        <v>56</v>
      </c>
      <c r="B63" s="169"/>
      <c r="C63" s="226"/>
      <c r="D63" s="169"/>
      <c r="E63" s="169"/>
      <c r="F63" s="169"/>
      <c r="G63" s="169"/>
      <c r="H63" s="214"/>
      <c r="I63" s="221"/>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222"/>
      <c r="AL63" s="222"/>
      <c r="AM63" s="223"/>
      <c r="AN63" s="165">
        <f t="shared" si="1"/>
        <v>0</v>
      </c>
      <c r="AO63" s="190"/>
      <c r="AP63" s="190"/>
      <c r="AQ63" s="222"/>
      <c r="AR63" s="222"/>
      <c r="AS63" s="254"/>
    </row>
    <row r="64" spans="1:45" ht="30" customHeight="1">
      <c r="A64" s="24">
        <v>57</v>
      </c>
      <c r="B64" s="169"/>
      <c r="C64" s="226"/>
      <c r="D64" s="169"/>
      <c r="E64" s="169"/>
      <c r="F64" s="169"/>
      <c r="G64" s="169"/>
      <c r="H64" s="214"/>
      <c r="I64" s="221"/>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222"/>
      <c r="AL64" s="222"/>
      <c r="AM64" s="223"/>
      <c r="AN64" s="165">
        <f t="shared" si="1"/>
        <v>0</v>
      </c>
      <c r="AO64" s="190"/>
      <c r="AP64" s="190"/>
      <c r="AQ64" s="222"/>
      <c r="AR64" s="222"/>
      <c r="AS64" s="254"/>
    </row>
    <row r="65" spans="1:45" ht="30" customHeight="1">
      <c r="A65" s="24">
        <v>58</v>
      </c>
      <c r="B65" s="169"/>
      <c r="C65" s="226"/>
      <c r="D65" s="169"/>
      <c r="E65" s="169"/>
      <c r="F65" s="169"/>
      <c r="G65" s="169"/>
      <c r="H65" s="214"/>
      <c r="I65" s="221"/>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222"/>
      <c r="AL65" s="222"/>
      <c r="AM65" s="223"/>
      <c r="AN65" s="165">
        <f t="shared" si="1"/>
        <v>0</v>
      </c>
      <c r="AO65" s="190"/>
      <c r="AP65" s="190"/>
      <c r="AQ65" s="222"/>
      <c r="AR65" s="222"/>
      <c r="AS65" s="254"/>
    </row>
    <row r="66" spans="1:45" ht="30" customHeight="1">
      <c r="A66" s="24">
        <v>59</v>
      </c>
      <c r="B66" s="169"/>
      <c r="C66" s="226"/>
      <c r="D66" s="169"/>
      <c r="E66" s="169"/>
      <c r="F66" s="169"/>
      <c r="G66" s="169"/>
      <c r="H66" s="214"/>
      <c r="I66" s="221"/>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222"/>
      <c r="AL66" s="222"/>
      <c r="AM66" s="223"/>
      <c r="AN66" s="165">
        <f t="shared" si="1"/>
        <v>0</v>
      </c>
      <c r="AO66" s="190"/>
      <c r="AP66" s="190"/>
      <c r="AQ66" s="222"/>
      <c r="AR66" s="222"/>
      <c r="AS66" s="254"/>
    </row>
    <row r="67" spans="1:45" ht="30" customHeight="1" thickBot="1">
      <c r="A67" s="24">
        <v>60</v>
      </c>
      <c r="B67" s="215"/>
      <c r="C67" s="227"/>
      <c r="D67" s="215"/>
      <c r="E67" s="215"/>
      <c r="F67" s="215"/>
      <c r="G67" s="215"/>
      <c r="H67" s="216"/>
      <c r="I67" s="228"/>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215"/>
      <c r="AI67" s="215"/>
      <c r="AJ67" s="215"/>
      <c r="AK67" s="229"/>
      <c r="AL67" s="229"/>
      <c r="AM67" s="230"/>
      <c r="AN67" s="231">
        <f t="shared" si="1"/>
        <v>0</v>
      </c>
      <c r="AO67" s="233"/>
      <c r="AP67" s="233"/>
      <c r="AQ67" s="229"/>
      <c r="AR67" s="229"/>
      <c r="AS67" s="255"/>
    </row>
    <row r="68" spans="1:45" ht="30" customHeight="1" thickTop="1" thickBot="1">
      <c r="A68" s="376" t="s">
        <v>2</v>
      </c>
      <c r="B68" s="377"/>
      <c r="C68" s="377"/>
      <c r="D68" s="377"/>
      <c r="E68" s="377"/>
      <c r="F68" s="377"/>
      <c r="G68" s="377"/>
      <c r="H68" s="378"/>
      <c r="I68" s="236">
        <f>COUNTIF(I8:I67,"〇")</f>
        <v>0</v>
      </c>
      <c r="J68" s="237">
        <f>COUNTIF(J8:J67,"〇")</f>
        <v>0</v>
      </c>
      <c r="K68" s="237">
        <f>COUNTIF(K8:K67,"〇")</f>
        <v>0</v>
      </c>
      <c r="L68" s="237">
        <f>COUNTIF(L8:L67,"〇")</f>
        <v>0</v>
      </c>
      <c r="M68" s="237">
        <f>COUNTIF(M8:M67,"〇")</f>
        <v>0</v>
      </c>
      <c r="N68" s="237">
        <f t="shared" ref="N68:AM68" si="2">COUNTIF(N8:N67,"〇")</f>
        <v>0</v>
      </c>
      <c r="O68" s="237">
        <f t="shared" si="2"/>
        <v>0</v>
      </c>
      <c r="P68" s="237">
        <f t="shared" si="2"/>
        <v>0</v>
      </c>
      <c r="Q68" s="237">
        <f t="shared" si="2"/>
        <v>0</v>
      </c>
      <c r="R68" s="237">
        <f t="shared" si="2"/>
        <v>0</v>
      </c>
      <c r="S68" s="237">
        <f t="shared" si="2"/>
        <v>0</v>
      </c>
      <c r="T68" s="237">
        <f t="shared" si="2"/>
        <v>0</v>
      </c>
      <c r="U68" s="237">
        <f>COUNTIF(U8:U67,"〇")</f>
        <v>0</v>
      </c>
      <c r="V68" s="237">
        <f t="shared" si="2"/>
        <v>0</v>
      </c>
      <c r="W68" s="237">
        <f t="shared" si="2"/>
        <v>0</v>
      </c>
      <c r="X68" s="237">
        <f t="shared" si="2"/>
        <v>0</v>
      </c>
      <c r="Y68" s="237">
        <f t="shared" si="2"/>
        <v>0</v>
      </c>
      <c r="Z68" s="237">
        <f t="shared" si="2"/>
        <v>0</v>
      </c>
      <c r="AA68" s="237">
        <f t="shared" si="2"/>
        <v>0</v>
      </c>
      <c r="AB68" s="237">
        <f t="shared" si="2"/>
        <v>0</v>
      </c>
      <c r="AC68" s="237">
        <f t="shared" si="2"/>
        <v>0</v>
      </c>
      <c r="AD68" s="237">
        <f t="shared" si="2"/>
        <v>0</v>
      </c>
      <c r="AE68" s="237">
        <f t="shared" si="2"/>
        <v>0</v>
      </c>
      <c r="AF68" s="237">
        <f t="shared" si="2"/>
        <v>0</v>
      </c>
      <c r="AG68" s="237">
        <f t="shared" si="2"/>
        <v>0</v>
      </c>
      <c r="AH68" s="237">
        <f t="shared" si="2"/>
        <v>0</v>
      </c>
      <c r="AI68" s="237">
        <f t="shared" si="2"/>
        <v>0</v>
      </c>
      <c r="AJ68" s="237">
        <f t="shared" si="2"/>
        <v>0</v>
      </c>
      <c r="AK68" s="237">
        <f t="shared" si="2"/>
        <v>0</v>
      </c>
      <c r="AL68" s="237">
        <f t="shared" si="2"/>
        <v>0</v>
      </c>
      <c r="AM68" s="237">
        <f t="shared" si="2"/>
        <v>0</v>
      </c>
      <c r="AN68" s="249">
        <f>SUM(AN8:AN67)</f>
        <v>0</v>
      </c>
      <c r="AO68" s="250">
        <f>+COUNTA(AO8:AO67)</f>
        <v>0</v>
      </c>
      <c r="AP68" s="250">
        <f>+COUNTA(AP8:AP67)</f>
        <v>0</v>
      </c>
      <c r="AQ68" s="250">
        <f>COUNTIF(AQ8:AQ67,"〇")</f>
        <v>0</v>
      </c>
      <c r="AR68" s="250">
        <f>COUNTIF(AR8:AR67,"〇")</f>
        <v>0</v>
      </c>
      <c r="AS68" s="251"/>
    </row>
    <row r="69" spans="1:45" ht="30" customHeight="1" thickBot="1">
      <c r="A69" s="241"/>
      <c r="B69" s="402" t="s">
        <v>146</v>
      </c>
      <c r="C69" s="402"/>
      <c r="D69" s="402"/>
      <c r="E69" s="402"/>
      <c r="F69" s="402"/>
      <c r="G69" s="402"/>
      <c r="H69" s="403"/>
      <c r="I69" s="242">
        <f>+COUNTIFS($H$8:$H$67,"〇",I8:I67,"〇")</f>
        <v>0</v>
      </c>
      <c r="J69" s="243">
        <f t="shared" ref="J69:AM69" si="3">+COUNTIFS($H$8:$H$67,"〇",J8:J67,"〇")</f>
        <v>0</v>
      </c>
      <c r="K69" s="243">
        <f t="shared" si="3"/>
        <v>0</v>
      </c>
      <c r="L69" s="243">
        <f t="shared" si="3"/>
        <v>0</v>
      </c>
      <c r="M69" s="243">
        <f t="shared" si="3"/>
        <v>0</v>
      </c>
      <c r="N69" s="243">
        <f t="shared" si="3"/>
        <v>0</v>
      </c>
      <c r="O69" s="243">
        <f t="shared" si="3"/>
        <v>0</v>
      </c>
      <c r="P69" s="243">
        <f t="shared" si="3"/>
        <v>0</v>
      </c>
      <c r="Q69" s="243">
        <f t="shared" si="3"/>
        <v>0</v>
      </c>
      <c r="R69" s="243">
        <f t="shared" si="3"/>
        <v>0</v>
      </c>
      <c r="S69" s="243">
        <f t="shared" si="3"/>
        <v>0</v>
      </c>
      <c r="T69" s="243">
        <f t="shared" si="3"/>
        <v>0</v>
      </c>
      <c r="U69" s="243">
        <f>+COUNTIFS($H$8:$H$67,"〇",U8:U67,"〇")</f>
        <v>0</v>
      </c>
      <c r="V69" s="243">
        <f t="shared" si="3"/>
        <v>0</v>
      </c>
      <c r="W69" s="243">
        <f t="shared" si="3"/>
        <v>0</v>
      </c>
      <c r="X69" s="243">
        <f t="shared" si="3"/>
        <v>0</v>
      </c>
      <c r="Y69" s="243">
        <f t="shared" si="3"/>
        <v>0</v>
      </c>
      <c r="Z69" s="243">
        <f t="shared" si="3"/>
        <v>0</v>
      </c>
      <c r="AA69" s="243">
        <f t="shared" si="3"/>
        <v>0</v>
      </c>
      <c r="AB69" s="243">
        <f t="shared" si="3"/>
        <v>0</v>
      </c>
      <c r="AC69" s="243">
        <f t="shared" si="3"/>
        <v>0</v>
      </c>
      <c r="AD69" s="243">
        <f t="shared" si="3"/>
        <v>0</v>
      </c>
      <c r="AE69" s="243">
        <f t="shared" si="3"/>
        <v>0</v>
      </c>
      <c r="AF69" s="243">
        <f t="shared" si="3"/>
        <v>0</v>
      </c>
      <c r="AG69" s="243">
        <f t="shared" si="3"/>
        <v>0</v>
      </c>
      <c r="AH69" s="243">
        <f t="shared" si="3"/>
        <v>0</v>
      </c>
      <c r="AI69" s="243">
        <f t="shared" si="3"/>
        <v>0</v>
      </c>
      <c r="AJ69" s="243">
        <f t="shared" si="3"/>
        <v>0</v>
      </c>
      <c r="AK69" s="243">
        <f t="shared" si="3"/>
        <v>0</v>
      </c>
      <c r="AL69" s="243">
        <f t="shared" si="3"/>
        <v>0</v>
      </c>
      <c r="AM69" s="244">
        <f t="shared" si="3"/>
        <v>0</v>
      </c>
      <c r="AN69" s="252"/>
      <c r="AO69" s="252"/>
      <c r="AP69" s="252"/>
      <c r="AQ69" s="252"/>
      <c r="AR69" s="252"/>
      <c r="AS69" s="252"/>
    </row>
    <row r="70" spans="1:45" ht="30" customHeight="1" thickBot="1">
      <c r="A70" s="399" t="s">
        <v>145</v>
      </c>
      <c r="B70" s="400"/>
      <c r="C70" s="400"/>
      <c r="D70" s="400"/>
      <c r="E70" s="400"/>
      <c r="F70" s="400"/>
      <c r="G70" s="400"/>
      <c r="H70" s="400"/>
      <c r="I70" s="242">
        <f t="shared" ref="I70:AJ70" si="4">+IF(I69&gt;5,5,IF(I69&gt;2,4,IF(I69&gt;0,3,2)))</f>
        <v>2</v>
      </c>
      <c r="J70" s="243">
        <f t="shared" si="4"/>
        <v>2</v>
      </c>
      <c r="K70" s="243">
        <f t="shared" si="4"/>
        <v>2</v>
      </c>
      <c r="L70" s="243">
        <f t="shared" si="4"/>
        <v>2</v>
      </c>
      <c r="M70" s="243">
        <f t="shared" si="4"/>
        <v>2</v>
      </c>
      <c r="N70" s="243">
        <f t="shared" si="4"/>
        <v>2</v>
      </c>
      <c r="O70" s="243">
        <f t="shared" si="4"/>
        <v>2</v>
      </c>
      <c r="P70" s="243">
        <f t="shared" si="4"/>
        <v>2</v>
      </c>
      <c r="Q70" s="243">
        <f t="shared" si="4"/>
        <v>2</v>
      </c>
      <c r="R70" s="243">
        <f t="shared" si="4"/>
        <v>2</v>
      </c>
      <c r="S70" s="243">
        <f t="shared" si="4"/>
        <v>2</v>
      </c>
      <c r="T70" s="243">
        <f t="shared" si="4"/>
        <v>2</v>
      </c>
      <c r="U70" s="243">
        <f t="shared" si="4"/>
        <v>2</v>
      </c>
      <c r="V70" s="243">
        <f t="shared" si="4"/>
        <v>2</v>
      </c>
      <c r="W70" s="243">
        <f t="shared" si="4"/>
        <v>2</v>
      </c>
      <c r="X70" s="243">
        <f t="shared" si="4"/>
        <v>2</v>
      </c>
      <c r="Y70" s="243">
        <f t="shared" si="4"/>
        <v>2</v>
      </c>
      <c r="Z70" s="243">
        <f t="shared" si="4"/>
        <v>2</v>
      </c>
      <c r="AA70" s="243">
        <f t="shared" si="4"/>
        <v>2</v>
      </c>
      <c r="AB70" s="243">
        <f t="shared" si="4"/>
        <v>2</v>
      </c>
      <c r="AC70" s="243">
        <f t="shared" si="4"/>
        <v>2</v>
      </c>
      <c r="AD70" s="243">
        <f t="shared" si="4"/>
        <v>2</v>
      </c>
      <c r="AE70" s="243">
        <f t="shared" si="4"/>
        <v>2</v>
      </c>
      <c r="AF70" s="243">
        <f t="shared" si="4"/>
        <v>2</v>
      </c>
      <c r="AG70" s="243">
        <f t="shared" si="4"/>
        <v>2</v>
      </c>
      <c r="AH70" s="243">
        <f t="shared" si="4"/>
        <v>2</v>
      </c>
      <c r="AI70" s="243">
        <f t="shared" si="4"/>
        <v>2</v>
      </c>
      <c r="AJ70" s="243">
        <f t="shared" si="4"/>
        <v>2</v>
      </c>
      <c r="AK70" s="243">
        <f t="shared" ref="AK70:AL70" si="5">+IF(AK69&gt;5,5,IF(AK69&gt;2,4,IF(AK69&gt;0,3,2)))</f>
        <v>2</v>
      </c>
      <c r="AL70" s="243">
        <f t="shared" si="5"/>
        <v>2</v>
      </c>
      <c r="AM70" s="244">
        <f>+IF(AM69&gt;5,5,IF(AM69&gt;2,4,IF(AM69&gt;0,3,2)))</f>
        <v>2</v>
      </c>
      <c r="AN70" s="256"/>
      <c r="AO70" s="256"/>
      <c r="AP70" s="256"/>
      <c r="AQ70" s="256"/>
      <c r="AR70" s="256"/>
      <c r="AS70" s="256"/>
    </row>
    <row r="71" spans="1:45" ht="30" customHeight="1">
      <c r="B71" s="33"/>
      <c r="C71" s="394" t="s">
        <v>16</v>
      </c>
      <c r="D71" s="149"/>
      <c r="E71" s="25">
        <v>6</v>
      </c>
      <c r="F71" s="25">
        <v>5</v>
      </c>
      <c r="G71" s="25">
        <v>4</v>
      </c>
      <c r="H71" s="25">
        <v>3</v>
      </c>
      <c r="I71" s="25">
        <v>2</v>
      </c>
      <c r="J71" s="25">
        <v>1</v>
      </c>
      <c r="K71" s="26" t="s">
        <v>17</v>
      </c>
      <c r="L71" s="5" t="s">
        <v>14</v>
      </c>
      <c r="M71" s="36" t="s">
        <v>18</v>
      </c>
      <c r="N71" s="37" t="s">
        <v>20</v>
      </c>
      <c r="O71" s="37" t="s">
        <v>36</v>
      </c>
      <c r="P71" s="38" t="s">
        <v>37</v>
      </c>
      <c r="Q71" s="208" t="s">
        <v>166</v>
      </c>
      <c r="AJ71" s="5"/>
    </row>
    <row r="72" spans="1:45" ht="30" customHeight="1" thickBot="1">
      <c r="B72" s="34"/>
      <c r="C72" s="380"/>
      <c r="D72" s="148"/>
      <c r="E72" s="27">
        <f t="shared" ref="E72:J72" si="6">+COUNTIFS($F$8:$F$67,E71,$AO$8:$AO$67,"",$AQ$8:$AQ$67,"")</f>
        <v>0</v>
      </c>
      <c r="F72" s="27">
        <f t="shared" si="6"/>
        <v>0</v>
      </c>
      <c r="G72" s="27">
        <f t="shared" si="6"/>
        <v>0</v>
      </c>
      <c r="H72" s="27">
        <f t="shared" si="6"/>
        <v>0</v>
      </c>
      <c r="I72" s="27">
        <f t="shared" si="6"/>
        <v>0</v>
      </c>
      <c r="J72" s="27">
        <f t="shared" si="6"/>
        <v>0</v>
      </c>
      <c r="K72" s="28">
        <f>SUM(E72:J72)</f>
        <v>0</v>
      </c>
      <c r="L72" s="5" t="s">
        <v>15</v>
      </c>
      <c r="M72" s="39">
        <f>+COUNTIFS(H8:H67,"〇",AQ8:AQ67,"")</f>
        <v>0</v>
      </c>
      <c r="N72" s="40">
        <f>+AQ68</f>
        <v>0</v>
      </c>
      <c r="O72" s="40">
        <f>+AO68</f>
        <v>0</v>
      </c>
      <c r="P72" s="41">
        <f>+AP68</f>
        <v>0</v>
      </c>
      <c r="Q72" s="41">
        <f>+AR68</f>
        <v>0</v>
      </c>
      <c r="AJ72" s="5"/>
    </row>
    <row r="73" spans="1:45" ht="30" customHeight="1">
      <c r="C73" s="394" t="s">
        <v>40</v>
      </c>
      <c r="D73" s="149"/>
      <c r="E73" s="25">
        <v>6</v>
      </c>
      <c r="F73" s="25">
        <v>5</v>
      </c>
      <c r="G73" s="25">
        <v>4</v>
      </c>
      <c r="H73" s="25">
        <v>3</v>
      </c>
      <c r="I73" s="25">
        <v>2</v>
      </c>
      <c r="J73" s="25">
        <v>1</v>
      </c>
      <c r="K73" s="26" t="s">
        <v>17</v>
      </c>
      <c r="L73" s="5" t="s">
        <v>39</v>
      </c>
      <c r="M73" s="395" t="s">
        <v>38</v>
      </c>
      <c r="N73" s="396"/>
      <c r="AJ73" s="5"/>
    </row>
    <row r="74" spans="1:45" ht="30" customHeight="1" thickBot="1">
      <c r="C74" s="380"/>
      <c r="D74" s="148"/>
      <c r="E74" s="27">
        <f t="shared" ref="E74:J74" si="7">+COUNTIFS($D$8:$D$67,E73,$AO$8:$AO$67,"")</f>
        <v>0</v>
      </c>
      <c r="F74" s="27">
        <f t="shared" si="7"/>
        <v>0</v>
      </c>
      <c r="G74" s="27">
        <f t="shared" si="7"/>
        <v>0</v>
      </c>
      <c r="H74" s="27">
        <f t="shared" si="7"/>
        <v>0</v>
      </c>
      <c r="I74" s="27">
        <f t="shared" si="7"/>
        <v>0</v>
      </c>
      <c r="J74" s="27">
        <f t="shared" si="7"/>
        <v>0</v>
      </c>
      <c r="K74" s="28">
        <f>SUM(E74:J74)</f>
        <v>0</v>
      </c>
      <c r="L74" s="5" t="s">
        <v>41</v>
      </c>
      <c r="M74" s="397">
        <f>+AN68</f>
        <v>0</v>
      </c>
      <c r="N74" s="398"/>
      <c r="AJ74" s="5"/>
    </row>
  </sheetData>
  <sheetProtection sheet="1" scenarios="1"/>
  <mergeCells count="30">
    <mergeCell ref="J4:O4"/>
    <mergeCell ref="P3:Q3"/>
    <mergeCell ref="P4:Q4"/>
    <mergeCell ref="Z1:AB1"/>
    <mergeCell ref="AG1:AO1"/>
    <mergeCell ref="J1:L1"/>
    <mergeCell ref="P1:S1"/>
    <mergeCell ref="T1:V1"/>
    <mergeCell ref="W1:Y1"/>
    <mergeCell ref="J3:O3"/>
    <mergeCell ref="C73:C74"/>
    <mergeCell ref="M73:N73"/>
    <mergeCell ref="M74:N74"/>
    <mergeCell ref="B69:H69"/>
    <mergeCell ref="A70:H70"/>
    <mergeCell ref="AR6:AR7"/>
    <mergeCell ref="AQ6:AQ7"/>
    <mergeCell ref="AS6:AS7"/>
    <mergeCell ref="A68:H68"/>
    <mergeCell ref="C71:C72"/>
    <mergeCell ref="G6:G7"/>
    <mergeCell ref="D6:D7"/>
    <mergeCell ref="A6:A7"/>
    <mergeCell ref="B6:B7"/>
    <mergeCell ref="C6:C7"/>
    <mergeCell ref="E6:E7"/>
    <mergeCell ref="F6:F7"/>
    <mergeCell ref="H6:H7"/>
    <mergeCell ref="AN6:AN7"/>
    <mergeCell ref="AO6:AP6"/>
  </mergeCells>
  <phoneticPr fontId="3"/>
  <conditionalFormatting sqref="AM27:AM29 AM46:AM67 G49:AK67 G30:AM45 I6:AM26 AQ30:AQ45 AQ8:AQ26">
    <cfRule type="expression" dxfId="112" priority="20">
      <formula>G$6="日"</formula>
    </cfRule>
  </conditionalFormatting>
  <conditionalFormatting sqref="AN5:AQ5 AN30:AP45 AN49:AP66 AN6:AO6 AN7:AP26">
    <cfRule type="expression" dxfId="111" priority="19">
      <formula>AN$5="日"</formula>
    </cfRule>
  </conditionalFormatting>
  <conditionalFormatting sqref="I27:AK29">
    <cfRule type="expression" dxfId="110" priority="18">
      <formula>I$6="日"</formula>
    </cfRule>
  </conditionalFormatting>
  <conditionalFormatting sqref="AN27:AP29">
    <cfRule type="expression" dxfId="109" priority="17">
      <formula>AN$5="日"</formula>
    </cfRule>
  </conditionalFormatting>
  <conditionalFormatting sqref="G46:H48">
    <cfRule type="expression" dxfId="108" priority="12">
      <formula>G$6="日"</formula>
    </cfRule>
  </conditionalFormatting>
  <conditionalFormatting sqref="AN46:AP48">
    <cfRule type="expression" dxfId="107" priority="15">
      <formula>AN$5="日"</formula>
    </cfRule>
  </conditionalFormatting>
  <conditionalFormatting sqref="I46:AK48">
    <cfRule type="expression" dxfId="106" priority="16">
      <formula>I$6="日"</formula>
    </cfRule>
  </conditionalFormatting>
  <conditionalFormatting sqref="G8:H26">
    <cfRule type="expression" dxfId="105" priority="14">
      <formula>G$6="日"</formula>
    </cfRule>
  </conditionalFormatting>
  <conditionalFormatting sqref="G27:H29">
    <cfRule type="expression" dxfId="104" priority="13">
      <formula>G$6="日"</formula>
    </cfRule>
  </conditionalFormatting>
  <conditionalFormatting sqref="AL49:AL67">
    <cfRule type="expression" dxfId="103" priority="11">
      <formula>AL$6="日"</formula>
    </cfRule>
  </conditionalFormatting>
  <conditionalFormatting sqref="AL27:AL29">
    <cfRule type="expression" dxfId="102" priority="10">
      <formula>AL$6="日"</formula>
    </cfRule>
  </conditionalFormatting>
  <conditionalFormatting sqref="AL46:AL48">
    <cfRule type="expression" dxfId="101" priority="9">
      <formula>AL$6="日"</formula>
    </cfRule>
  </conditionalFormatting>
  <conditionalFormatting sqref="AQ46:AQ48">
    <cfRule type="expression" dxfId="100" priority="6">
      <formula>AQ$6="日"</formula>
    </cfRule>
  </conditionalFormatting>
  <conditionalFormatting sqref="AQ49:AQ67">
    <cfRule type="expression" dxfId="99" priority="8">
      <formula>AQ$6="日"</formula>
    </cfRule>
  </conditionalFormatting>
  <conditionalFormatting sqref="AQ27:AQ29">
    <cfRule type="expression" dxfId="98" priority="7">
      <formula>AQ$6="日"</formula>
    </cfRule>
  </conditionalFormatting>
  <conditionalFormatting sqref="AR30:AR45 AR8:AR26">
    <cfRule type="expression" dxfId="97" priority="5">
      <formula>AR$6="日"</formula>
    </cfRule>
  </conditionalFormatting>
  <conditionalFormatting sqref="AR5">
    <cfRule type="expression" dxfId="96" priority="4">
      <formula>AR$5="日"</formula>
    </cfRule>
  </conditionalFormatting>
  <conditionalFormatting sqref="AR46:AR48">
    <cfRule type="expression" dxfId="95" priority="1">
      <formula>AR$6="日"</formula>
    </cfRule>
  </conditionalFormatting>
  <conditionalFormatting sqref="AR49:AR67">
    <cfRule type="expression" dxfId="94" priority="3">
      <formula>AR$6="日"</formula>
    </cfRule>
  </conditionalFormatting>
  <conditionalFormatting sqref="AR27:AR29">
    <cfRule type="expression" dxfId="93" priority="2">
      <formula>AR$6="日"</formula>
    </cfRule>
  </conditionalFormatting>
  <dataValidations count="3">
    <dataValidation type="list" allowBlank="1" showInputMessage="1" showErrorMessage="1" sqref="F8:F67 D8:D67">
      <formula1>"6,5,4,3,2,1"</formula1>
    </dataValidation>
    <dataValidation type="list" allowBlank="1" showInputMessage="1" showErrorMessage="1" sqref="G8:AM67 AQ8:AR67">
      <formula1>"〇"</formula1>
    </dataValidation>
    <dataValidation type="list" allowBlank="1" showInputMessage="1" showErrorMessage="1" sqref="R4:AL4">
      <formula1>"災害,コロナ,その他"</formula1>
    </dataValidation>
  </dataValidations>
  <printOptions horizontalCentered="1"/>
  <pageMargins left="0.19685039370078741" right="0.19685039370078741" top="0.59055118110236227" bottom="0.19685039370078741" header="0.51181102362204722" footer="0.51181102362204722"/>
  <pageSetup paperSize="9" scale="49" orientation="landscape" r:id="rId1"/>
  <headerFooter alignWithMargins="0">
    <oddFooter>&amp;P ページ</oddFooter>
  </headerFooter>
  <rowBreaks count="2" manualBreakCount="2">
    <brk id="27" max="16383" man="1"/>
    <brk id="47"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26</vt:i4>
      </vt:variant>
    </vt:vector>
  </HeadingPairs>
  <TitlesOfParts>
    <vt:vector size="41" baseType="lpstr">
      <vt:lpstr>報告書様式</vt:lpstr>
      <vt:lpstr>集計表</vt:lpstr>
      <vt:lpstr>4月</vt:lpstr>
      <vt:lpstr>5月</vt:lpstr>
      <vt:lpstr>6月</vt:lpstr>
      <vt:lpstr>7月</vt:lpstr>
      <vt:lpstr>8月</vt:lpstr>
      <vt:lpstr>9月</vt:lpstr>
      <vt:lpstr>10月</vt:lpstr>
      <vt:lpstr>11月</vt:lpstr>
      <vt:lpstr>12月</vt:lpstr>
      <vt:lpstr>1月</vt:lpstr>
      <vt:lpstr>2月</vt:lpstr>
      <vt:lpstr>3月</vt:lpstr>
      <vt:lpstr>実績報告別紙１</vt:lpstr>
      <vt:lpstr>'10月'!Print_Area</vt:lpstr>
      <vt:lpstr>'11月'!Print_Area</vt:lpstr>
      <vt:lpstr>'12月'!Print_Area</vt:lpstr>
      <vt:lpstr>'1月'!Print_Area</vt:lpstr>
      <vt:lpstr>'2月'!Print_Area</vt:lpstr>
      <vt:lpstr>'3月'!Print_Area</vt:lpstr>
      <vt:lpstr>'4月'!Print_Area</vt:lpstr>
      <vt:lpstr>'5月'!Print_Area</vt:lpstr>
      <vt:lpstr>'6月'!Print_Area</vt:lpstr>
      <vt:lpstr>'7月'!Print_Area</vt:lpstr>
      <vt:lpstr>'8月'!Print_Area</vt:lpstr>
      <vt:lpstr>'9月'!Print_Area</vt:lpstr>
      <vt:lpstr>実績報告別紙１!Print_Area</vt:lpstr>
      <vt:lpstr>報告書様式!Print_Area</vt:lpstr>
      <vt:lpstr>'10月'!Print_Titles</vt:lpstr>
      <vt:lpstr>'11月'!Print_Titles</vt:lpstr>
      <vt:lpstr>'12月'!Print_Titles</vt:lpstr>
      <vt:lpstr>'1月'!Print_Titles</vt:lpstr>
      <vt:lpstr>'2月'!Print_Titles</vt:lpstr>
      <vt:lpstr>'3月'!Print_Titles</vt:lpstr>
      <vt:lpstr>'4月'!Print_Titles</vt:lpstr>
      <vt:lpstr>'5月'!Print_Titles</vt:lpstr>
      <vt:lpstr>'6月'!Print_Titles</vt:lpstr>
      <vt:lpstr>'7月'!Print_Titles</vt:lpstr>
      <vt:lpstr>'8月'!Print_Titles</vt:lpstr>
      <vt:lpstr>'9月'!Print_Titles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町田祐一郎</dc:creator>
  <cp:lastModifiedBy>子ども政策課　子ども育成係 ０１</cp:lastModifiedBy>
  <cp:lastPrinted>2022-09-20T02:57:48Z</cp:lastPrinted>
  <dcterms:created xsi:type="dcterms:W3CDTF">2007-03-25T11:37:49Z</dcterms:created>
  <dcterms:modified xsi:type="dcterms:W3CDTF">2023-05-10T02:51:39Z</dcterms:modified>
</cp:coreProperties>
</file>