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ThisWorkbook"/>
  <mc:AlternateContent xmlns:mc="http://schemas.openxmlformats.org/markup-compatibility/2006">
    <mc:Choice Requires="x15">
      <x15ac:absPath xmlns:x15ac="http://schemas.microsoft.com/office/spreadsheetml/2010/11/ac" url="\\mnbfile-sv01\保健福祉部\医療保険課\賦課係\個人用\淵\"/>
    </mc:Choice>
  </mc:AlternateContent>
  <xr:revisionPtr revIDLastSave="0" documentId="13_ncr:1_{6DE95995-AFDF-48E9-A563-F195B435D897}" xr6:coauthVersionLast="47" xr6:coauthVersionMax="47" xr10:uidLastSave="{00000000-0000-0000-0000-000000000000}"/>
  <workbookProtection workbookAlgorithmName="SHA-512" workbookHashValue="pjF6c0FjkHHcVqEFBCBtM7/9co113/kyPg7Bq4TcrN/oXQSqVDD3invvBMRKhx/TYnMxdAv6fhCarIx1FKp3zA==" workbookSaltValue="VsqRFyCjELWWU7fUog9Fvw==" workbookSpinCount="100000" lockStructure="1"/>
  <bookViews>
    <workbookView xWindow="-120" yWindow="-120" windowWidth="29040" windowHeight="14040" tabRatio="415" xr2:uid="{00000000-000D-0000-FFFF-FFFF00000000}"/>
  </bookViews>
  <sheets>
    <sheet name="表示" sheetId="2" r:id="rId1"/>
    <sheet name="世帯試算 (個別)" sheetId="1" state="hidden" r:id="rId2"/>
  </sheets>
  <definedNames>
    <definedName name="_xlnm.Print_Area" localSheetId="1">'世帯試算 (個別)'!$A$1:$N$14</definedName>
    <definedName name="_xlnm.Print_Area" localSheetId="0">表示!$A$1:$M$41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5" i="1" l="1"/>
  <c r="P16" i="1"/>
  <c r="P17" i="1"/>
  <c r="P18" i="1"/>
  <c r="P19" i="1"/>
  <c r="P20" i="1"/>
  <c r="P22" i="1"/>
  <c r="P23" i="1"/>
  <c r="P24" i="1"/>
  <c r="AQ21" i="1"/>
  <c r="AQ22" i="1"/>
  <c r="AQ23" i="1"/>
  <c r="AQ24" i="1"/>
  <c r="AQ25" i="1"/>
  <c r="AQ26" i="1"/>
  <c r="T21" i="1"/>
  <c r="T22" i="1"/>
  <c r="T23" i="1"/>
  <c r="T24" i="1"/>
  <c r="T25" i="1"/>
  <c r="T26" i="1"/>
  <c r="T2" i="1" l="1"/>
  <c r="J18" i="1"/>
  <c r="J19" i="1"/>
  <c r="J20" i="1"/>
  <c r="J21" i="1"/>
  <c r="J22" i="1"/>
  <c r="J23" i="1"/>
  <c r="J24" i="1"/>
  <c r="J25" i="1"/>
  <c r="J26" i="1"/>
  <c r="T3" i="1"/>
  <c r="AR21" i="1"/>
  <c r="AR22" i="1"/>
  <c r="AR23" i="1"/>
  <c r="AR24" i="1"/>
  <c r="AR25" i="1"/>
  <c r="AR26" i="1"/>
  <c r="AY9" i="1"/>
  <c r="AU13" i="1"/>
  <c r="C26" i="1"/>
  <c r="A26" i="1" s="1"/>
  <c r="C25" i="1"/>
  <c r="A25" i="1" s="1"/>
  <c r="C24" i="1"/>
  <c r="A24" i="1" s="1"/>
  <c r="C23" i="1"/>
  <c r="A23" i="1" s="1"/>
  <c r="C22" i="1"/>
  <c r="A22" i="1" s="1"/>
  <c r="C21" i="1"/>
  <c r="A21" i="1" s="1"/>
  <c r="S18" i="2" l="1"/>
  <c r="E13" i="1" s="1"/>
  <c r="P18" i="2"/>
  <c r="P19" i="2"/>
  <c r="P20" i="2"/>
  <c r="P21" i="2"/>
  <c r="P22" i="2"/>
  <c r="P23" i="2"/>
  <c r="P24" i="2"/>
  <c r="P25" i="2"/>
  <c r="I20" i="1"/>
  <c r="H20" i="1"/>
  <c r="G20" i="1"/>
  <c r="I19" i="1"/>
  <c r="H19" i="1"/>
  <c r="G19" i="1"/>
  <c r="I18" i="1"/>
  <c r="H18" i="1"/>
  <c r="G18" i="1"/>
  <c r="I17" i="1"/>
  <c r="H17" i="1"/>
  <c r="G17" i="1"/>
  <c r="J17" i="1" s="1"/>
  <c r="I16" i="1"/>
  <c r="H16" i="1"/>
  <c r="G16" i="1"/>
  <c r="J16" i="1" s="1"/>
  <c r="I15" i="1"/>
  <c r="H15" i="1"/>
  <c r="G15" i="1"/>
  <c r="J15" i="1" s="1"/>
  <c r="I14" i="1"/>
  <c r="H14" i="1"/>
  <c r="G14" i="1"/>
  <c r="I13" i="1"/>
  <c r="H13" i="1"/>
  <c r="G13" i="1"/>
  <c r="J14" i="1" l="1"/>
  <c r="J13" i="1"/>
  <c r="AF13" i="1"/>
  <c r="D20" i="1"/>
  <c r="C20" i="1" s="1"/>
  <c r="A20" i="1" s="1"/>
  <c r="D19" i="1"/>
  <c r="C19" i="1" s="1"/>
  <c r="A19" i="1" s="1"/>
  <c r="D18" i="1"/>
  <c r="C18" i="1" s="1"/>
  <c r="A18" i="1" s="1"/>
  <c r="D17" i="1"/>
  <c r="C17" i="1" s="1"/>
  <c r="A17" i="1" s="1"/>
  <c r="D16" i="1"/>
  <c r="C16" i="1" s="1"/>
  <c r="A16" i="1" s="1"/>
  <c r="D15" i="1"/>
  <c r="C15" i="1" s="1"/>
  <c r="A15" i="1" s="1"/>
  <c r="D14" i="1"/>
  <c r="G82" i="1" a="1"/>
  <c r="G82" i="1" s="1"/>
  <c r="E82" i="1" a="1"/>
  <c r="E82" i="1" s="1"/>
  <c r="D82" i="1" a="1"/>
  <c r="D82" i="1" s="1"/>
  <c r="C82" i="1" a="1"/>
  <c r="C82" i="1" s="1"/>
  <c r="A82" i="1" a="1"/>
  <c r="A82" i="1" s="1"/>
  <c r="G81" i="1" a="1"/>
  <c r="G81" i="1" s="1"/>
  <c r="E81" i="1" a="1"/>
  <c r="E81" i="1" s="1"/>
  <c r="D81" i="1" a="1"/>
  <c r="D81" i="1" s="1"/>
  <c r="C81" i="1" a="1"/>
  <c r="C81" i="1" s="1"/>
  <c r="A81" i="1" a="1"/>
  <c r="A81" i="1" s="1"/>
  <c r="G80" i="1" a="1"/>
  <c r="G80" i="1" s="1"/>
  <c r="E80" i="1" a="1"/>
  <c r="E80" i="1" s="1"/>
  <c r="D80" i="1" a="1"/>
  <c r="D80" i="1" s="1"/>
  <c r="C80" i="1" a="1"/>
  <c r="C80" i="1" s="1"/>
  <c r="A80" i="1" a="1"/>
  <c r="A80" i="1" s="1"/>
  <c r="G79" i="1" a="1"/>
  <c r="G79" i="1" s="1"/>
  <c r="E79" i="1" a="1"/>
  <c r="E79" i="1" s="1"/>
  <c r="D79" i="1" a="1"/>
  <c r="D79" i="1" s="1"/>
  <c r="C79" i="1" a="1"/>
  <c r="C79" i="1" s="1"/>
  <c r="A79" i="1" a="1"/>
  <c r="A79" i="1" s="1"/>
  <c r="G78" i="1" a="1"/>
  <c r="G78" i="1" s="1"/>
  <c r="E78" i="1" a="1"/>
  <c r="E78" i="1" s="1"/>
  <c r="D78" i="1" a="1"/>
  <c r="D78" i="1" s="1"/>
  <c r="C78" i="1" a="1"/>
  <c r="C78" i="1" s="1"/>
  <c r="A78" i="1" a="1"/>
  <c r="A78" i="1" s="1"/>
  <c r="G77" i="1" a="1"/>
  <c r="G77" i="1" s="1"/>
  <c r="E77" i="1" a="1"/>
  <c r="E77" i="1" s="1"/>
  <c r="D77" i="1" a="1"/>
  <c r="D77" i="1" s="1"/>
  <c r="C77" i="1" a="1"/>
  <c r="C77" i="1" s="1"/>
  <c r="A77" i="1" a="1"/>
  <c r="A77" i="1" s="1"/>
  <c r="G76" i="1" a="1"/>
  <c r="G76" i="1" s="1"/>
  <c r="E76" i="1" a="1"/>
  <c r="E76" i="1" s="1"/>
  <c r="D76" i="1" a="1"/>
  <c r="D76" i="1" s="1"/>
  <c r="C76" i="1" a="1"/>
  <c r="C76" i="1" s="1"/>
  <c r="A76" i="1" a="1"/>
  <c r="A76" i="1" s="1"/>
  <c r="G75" i="1" a="1"/>
  <c r="G75" i="1" s="1"/>
  <c r="E75" i="1" a="1"/>
  <c r="E75" i="1" s="1"/>
  <c r="D75" i="1" a="1"/>
  <c r="D75" i="1" s="1"/>
  <c r="C75" i="1" a="1"/>
  <c r="C75" i="1" s="1"/>
  <c r="A75" i="1" a="1"/>
  <c r="A75" i="1" s="1"/>
  <c r="G74" i="1" a="1"/>
  <c r="G74" i="1" s="1"/>
  <c r="E74" i="1" a="1"/>
  <c r="E74" i="1" s="1"/>
  <c r="D74" i="1" a="1"/>
  <c r="D74" i="1" s="1"/>
  <c r="C74" i="1" a="1"/>
  <c r="C74" i="1" s="1"/>
  <c r="A74" i="1" a="1"/>
  <c r="A74" i="1" s="1"/>
  <c r="G73" i="1" a="1"/>
  <c r="G73" i="1" s="1"/>
  <c r="E73" i="1" a="1"/>
  <c r="E73" i="1" s="1"/>
  <c r="D73" i="1" a="1"/>
  <c r="D73" i="1" s="1"/>
  <c r="C73" i="1" a="1"/>
  <c r="C73" i="1" s="1"/>
  <c r="A73" i="1" a="1"/>
  <c r="A73" i="1" s="1"/>
  <c r="G72" i="1" a="1"/>
  <c r="G72" i="1" s="1"/>
  <c r="E72" i="1" a="1"/>
  <c r="E72" i="1" s="1"/>
  <c r="D72" i="1" a="1"/>
  <c r="D72" i="1" s="1"/>
  <c r="C72" i="1" a="1"/>
  <c r="C72" i="1" s="1"/>
  <c r="A72" i="1" a="1"/>
  <c r="A72" i="1" s="1"/>
  <c r="G71" i="1" a="1"/>
  <c r="G71" i="1" s="1"/>
  <c r="E71" i="1" a="1"/>
  <c r="E71" i="1" s="1"/>
  <c r="D71" i="1" a="1"/>
  <c r="D71" i="1" s="1"/>
  <c r="C71" i="1" a="1"/>
  <c r="C71" i="1" s="1"/>
  <c r="A71" i="1" a="1"/>
  <c r="A71" i="1" s="1"/>
  <c r="G70" i="1" a="1"/>
  <c r="G70" i="1" s="1"/>
  <c r="E70" i="1" a="1"/>
  <c r="E70" i="1" s="1"/>
  <c r="D70" i="1" a="1"/>
  <c r="D70" i="1" s="1"/>
  <c r="C70" i="1" a="1"/>
  <c r="C70" i="1" s="1"/>
  <c r="A70" i="1" a="1"/>
  <c r="A70" i="1" s="1"/>
  <c r="G69" i="1" a="1"/>
  <c r="G69" i="1" s="1"/>
  <c r="E69" i="1" a="1"/>
  <c r="E69" i="1" s="1"/>
  <c r="D69" i="1" a="1"/>
  <c r="D69" i="1" s="1"/>
  <c r="C69" i="1" a="1"/>
  <c r="C69" i="1" s="1"/>
  <c r="A69" i="1" a="1"/>
  <c r="A69" i="1" s="1"/>
  <c r="G68" i="1" a="1"/>
  <c r="G68" i="1" s="1"/>
  <c r="E68" i="1" a="1"/>
  <c r="E68" i="1" s="1"/>
  <c r="D68" i="1" a="1"/>
  <c r="D68" i="1" s="1"/>
  <c r="C68" i="1" a="1"/>
  <c r="C68" i="1" s="1"/>
  <c r="A68" i="1" a="1"/>
  <c r="A68" i="1" s="1"/>
  <c r="G67" i="1" a="1"/>
  <c r="G67" i="1" s="1"/>
  <c r="E67" i="1" a="1"/>
  <c r="E67" i="1" s="1"/>
  <c r="D67" i="1" a="1"/>
  <c r="D67" i="1" s="1"/>
  <c r="C67" i="1" a="1"/>
  <c r="C67" i="1" s="1"/>
  <c r="A67" i="1" a="1"/>
  <c r="A67" i="1" s="1"/>
  <c r="G66" i="1" a="1"/>
  <c r="G66" i="1" s="1"/>
  <c r="E66" i="1" a="1"/>
  <c r="E66" i="1" s="1"/>
  <c r="D66" i="1" a="1"/>
  <c r="D66" i="1" s="1"/>
  <c r="C66" i="1" a="1"/>
  <c r="C66" i="1" s="1"/>
  <c r="A66" i="1" a="1"/>
  <c r="A66" i="1" s="1"/>
  <c r="G65" i="1" a="1"/>
  <c r="G65" i="1" s="1"/>
  <c r="E65" i="1" a="1"/>
  <c r="E65" i="1" s="1"/>
  <c r="D65" i="1" a="1"/>
  <c r="D65" i="1" s="1"/>
  <c r="C65" i="1" a="1"/>
  <c r="C65" i="1" s="1"/>
  <c r="A65" i="1" a="1"/>
  <c r="A65" i="1" s="1"/>
  <c r="G64" i="1" a="1"/>
  <c r="G64" i="1" s="1"/>
  <c r="E64" i="1" a="1"/>
  <c r="E64" i="1" s="1"/>
  <c r="D64" i="1" a="1"/>
  <c r="D64" i="1" s="1"/>
  <c r="C64" i="1" a="1"/>
  <c r="C64" i="1" s="1"/>
  <c r="A64" i="1" a="1"/>
  <c r="A64" i="1" s="1"/>
  <c r="G63" i="1" a="1"/>
  <c r="G63" i="1" s="1"/>
  <c r="E63" i="1" a="1"/>
  <c r="E63" i="1" s="1"/>
  <c r="D63" i="1" a="1"/>
  <c r="D63" i="1" s="1"/>
  <c r="C63" i="1" a="1"/>
  <c r="C63" i="1" s="1"/>
  <c r="A63" i="1" a="1"/>
  <c r="A63" i="1" s="1"/>
  <c r="G62" i="1" a="1"/>
  <c r="G62" i="1" s="1"/>
  <c r="E62" i="1" a="1"/>
  <c r="E62" i="1" s="1"/>
  <c r="D62" i="1" a="1"/>
  <c r="D62" i="1" s="1"/>
  <c r="C62" i="1" a="1"/>
  <c r="C62" i="1" s="1"/>
  <c r="A62" i="1" a="1"/>
  <c r="A62" i="1" s="1"/>
  <c r="G61" i="1" a="1"/>
  <c r="G61" i="1" s="1"/>
  <c r="E61" i="1" a="1"/>
  <c r="E61" i="1" s="1"/>
  <c r="D61" i="1" a="1"/>
  <c r="D61" i="1" s="1"/>
  <c r="C61" i="1" a="1"/>
  <c r="C61" i="1" s="1"/>
  <c r="A61" i="1" a="1"/>
  <c r="A61" i="1" s="1"/>
  <c r="G60" i="1" a="1"/>
  <c r="G60" i="1" s="1"/>
  <c r="E60" i="1" a="1"/>
  <c r="E60" i="1" s="1"/>
  <c r="D60" i="1" a="1"/>
  <c r="D60" i="1" s="1"/>
  <c r="C60" i="1" a="1"/>
  <c r="C60" i="1" s="1"/>
  <c r="A60" i="1" a="1"/>
  <c r="A60" i="1" s="1"/>
  <c r="G59" i="1" a="1"/>
  <c r="G59" i="1" s="1"/>
  <c r="E59" i="1" a="1"/>
  <c r="E59" i="1" s="1"/>
  <c r="D59" i="1" a="1"/>
  <c r="D59" i="1" s="1"/>
  <c r="C59" i="1" a="1"/>
  <c r="C59" i="1" s="1"/>
  <c r="A59" i="1" a="1"/>
  <c r="A59" i="1" s="1"/>
  <c r="G58" i="1" a="1"/>
  <c r="G58" i="1" s="1"/>
  <c r="E58" i="1" a="1"/>
  <c r="E58" i="1" s="1"/>
  <c r="D58" i="1" a="1"/>
  <c r="D58" i="1" s="1"/>
  <c r="C58" i="1" a="1"/>
  <c r="C58" i="1" s="1"/>
  <c r="A58" i="1" a="1"/>
  <c r="A58" i="1" s="1"/>
  <c r="G57" i="1" a="1"/>
  <c r="G57" i="1" s="1"/>
  <c r="E57" i="1" a="1"/>
  <c r="E57" i="1" s="1"/>
  <c r="D57" i="1" a="1"/>
  <c r="D57" i="1" s="1"/>
  <c r="C57" i="1" a="1"/>
  <c r="C57" i="1" s="1"/>
  <c r="A57" i="1" a="1"/>
  <c r="A57" i="1" s="1"/>
  <c r="G56" i="1" a="1"/>
  <c r="G56" i="1" s="1"/>
  <c r="E56" i="1" a="1"/>
  <c r="E56" i="1" s="1"/>
  <c r="D56" i="1" a="1"/>
  <c r="D56" i="1" s="1"/>
  <c r="C56" i="1" a="1"/>
  <c r="C56" i="1" s="1"/>
  <c r="A56" i="1" a="1"/>
  <c r="A56" i="1" s="1"/>
  <c r="G55" i="1" a="1"/>
  <c r="G55" i="1" s="1"/>
  <c r="E55" i="1" a="1"/>
  <c r="E55" i="1" s="1"/>
  <c r="D55" i="1" a="1"/>
  <c r="D55" i="1" s="1"/>
  <c r="C55" i="1" a="1"/>
  <c r="C55" i="1" s="1"/>
  <c r="A55" i="1" a="1"/>
  <c r="A55" i="1" s="1"/>
  <c r="G54" i="1" a="1"/>
  <c r="G54" i="1" s="1"/>
  <c r="E54" i="1" a="1"/>
  <c r="E54" i="1" s="1"/>
  <c r="D54" i="1" a="1"/>
  <c r="D54" i="1" s="1"/>
  <c r="C54" i="1" a="1"/>
  <c r="C54" i="1" s="1"/>
  <c r="A54" i="1" a="1"/>
  <c r="A54" i="1" s="1"/>
  <c r="G53" i="1" a="1"/>
  <c r="G53" i="1" s="1"/>
  <c r="E53" i="1" a="1"/>
  <c r="E53" i="1" s="1"/>
  <c r="D53" i="1" a="1"/>
  <c r="D53" i="1" s="1"/>
  <c r="C53" i="1" a="1"/>
  <c r="C53" i="1" s="1"/>
  <c r="A53" i="1" a="1"/>
  <c r="A53" i="1" s="1"/>
  <c r="G52" i="1" a="1"/>
  <c r="G52" i="1" s="1"/>
  <c r="E52" i="1" a="1"/>
  <c r="E52" i="1" s="1"/>
  <c r="D52" i="1" a="1"/>
  <c r="D52" i="1" s="1"/>
  <c r="C52" i="1" a="1"/>
  <c r="C52" i="1" s="1"/>
  <c r="A52" i="1" a="1"/>
  <c r="A52" i="1" s="1"/>
  <c r="G51" i="1" a="1"/>
  <c r="G51" i="1" s="1"/>
  <c r="E51" i="1" a="1"/>
  <c r="E51" i="1" s="1"/>
  <c r="D51" i="1" a="1"/>
  <c r="D51" i="1" s="1"/>
  <c r="C51" i="1" a="1"/>
  <c r="C51" i="1" s="1"/>
  <c r="A51" i="1" a="1"/>
  <c r="A51" i="1" s="1"/>
  <c r="G50" i="1" a="1"/>
  <c r="G50" i="1" s="1"/>
  <c r="E50" i="1" a="1"/>
  <c r="E50" i="1" s="1"/>
  <c r="D50" i="1" a="1"/>
  <c r="D50" i="1" s="1"/>
  <c r="C50" i="1" a="1"/>
  <c r="C50" i="1" s="1"/>
  <c r="A50" i="1" a="1"/>
  <c r="A50" i="1" s="1"/>
  <c r="G49" i="1" a="1"/>
  <c r="G49" i="1" s="1"/>
  <c r="E49" i="1" a="1"/>
  <c r="E49" i="1" s="1"/>
  <c r="D49" i="1" a="1"/>
  <c r="D49" i="1" s="1"/>
  <c r="C49" i="1" a="1"/>
  <c r="C49" i="1" s="1"/>
  <c r="A49" i="1" a="1"/>
  <c r="A49" i="1" s="1"/>
  <c r="G48" i="1" a="1"/>
  <c r="G48" i="1" s="1"/>
  <c r="E48" i="1" a="1"/>
  <c r="E48" i="1" s="1"/>
  <c r="D48" i="1" a="1"/>
  <c r="D48" i="1" s="1"/>
  <c r="C48" i="1" a="1"/>
  <c r="C48" i="1" s="1"/>
  <c r="A48" i="1" a="1"/>
  <c r="A48" i="1" s="1"/>
  <c r="G47" i="1" a="1"/>
  <c r="G47" i="1" s="1"/>
  <c r="E47" i="1" a="1"/>
  <c r="E47" i="1" s="1"/>
  <c r="D47" i="1" a="1"/>
  <c r="D47" i="1" s="1"/>
  <c r="C47" i="1" a="1"/>
  <c r="C47" i="1" s="1"/>
  <c r="A47" i="1" a="1"/>
  <c r="A47" i="1" s="1"/>
  <c r="G46" i="1" a="1"/>
  <c r="G46" i="1" s="1"/>
  <c r="E46" i="1" a="1"/>
  <c r="E46" i="1" s="1"/>
  <c r="D46" i="1" a="1"/>
  <c r="D46" i="1" s="1"/>
  <c r="C46" i="1" a="1"/>
  <c r="C46" i="1" s="1"/>
  <c r="A46" i="1" a="1"/>
  <c r="A46" i="1" s="1"/>
  <c r="G45" i="1" a="1"/>
  <c r="G45" i="1" s="1"/>
  <c r="E45" i="1" a="1"/>
  <c r="E45" i="1" s="1"/>
  <c r="D45" i="1" a="1"/>
  <c r="D45" i="1" s="1"/>
  <c r="C45" i="1" a="1"/>
  <c r="C45" i="1" s="1"/>
  <c r="A45" i="1" a="1"/>
  <c r="A45" i="1" s="1"/>
  <c r="G44" i="1" a="1"/>
  <c r="G44" i="1" s="1"/>
  <c r="E44" i="1" a="1"/>
  <c r="E44" i="1" s="1"/>
  <c r="D44" i="1" a="1"/>
  <c r="D44" i="1" s="1"/>
  <c r="C44" i="1" a="1"/>
  <c r="C44" i="1" s="1"/>
  <c r="A44" i="1" a="1"/>
  <c r="A44" i="1" s="1"/>
  <c r="G43" i="1" a="1"/>
  <c r="G43" i="1" s="1"/>
  <c r="E43" i="1" a="1"/>
  <c r="E43" i="1" s="1"/>
  <c r="D43" i="1" a="1"/>
  <c r="D43" i="1" s="1"/>
  <c r="C43" i="1" a="1"/>
  <c r="C43" i="1" s="1"/>
  <c r="A43" i="1" a="1"/>
  <c r="A43" i="1" s="1"/>
  <c r="G42" i="1" a="1"/>
  <c r="G42" i="1" s="1"/>
  <c r="E42" i="1" a="1"/>
  <c r="E42" i="1" s="1"/>
  <c r="D42" i="1" a="1"/>
  <c r="D42" i="1" s="1"/>
  <c r="C42" i="1" a="1"/>
  <c r="C42" i="1" s="1"/>
  <c r="A42" i="1" a="1"/>
  <c r="A42" i="1" s="1"/>
  <c r="G41" i="1" a="1"/>
  <c r="G41" i="1" s="1"/>
  <c r="E41" i="1" a="1"/>
  <c r="E41" i="1" s="1"/>
  <c r="D41" i="1" a="1"/>
  <c r="D41" i="1" s="1"/>
  <c r="C41" i="1" a="1"/>
  <c r="C41" i="1" s="1"/>
  <c r="A41" i="1" a="1"/>
  <c r="A41" i="1" s="1"/>
  <c r="G40" i="1" a="1"/>
  <c r="G40" i="1" s="1"/>
  <c r="E40" i="1" a="1"/>
  <c r="E40" i="1" s="1"/>
  <c r="D40" i="1" a="1"/>
  <c r="D40" i="1" s="1"/>
  <c r="C40" i="1" a="1"/>
  <c r="C40" i="1" s="1"/>
  <c r="A40" i="1" a="1"/>
  <c r="A40" i="1" s="1"/>
  <c r="G39" i="1" a="1"/>
  <c r="G39" i="1" s="1"/>
  <c r="E39" i="1" a="1"/>
  <c r="E39" i="1" s="1"/>
  <c r="D39" i="1" a="1"/>
  <c r="D39" i="1" s="1"/>
  <c r="C39" i="1" a="1"/>
  <c r="C39" i="1" s="1"/>
  <c r="A39" i="1" a="1"/>
  <c r="A39" i="1" s="1"/>
  <c r="G38" i="1" a="1"/>
  <c r="G38" i="1" s="1"/>
  <c r="E38" i="1" a="1"/>
  <c r="E38" i="1" s="1"/>
  <c r="D38" i="1" a="1"/>
  <c r="D38" i="1" s="1"/>
  <c r="C38" i="1" a="1"/>
  <c r="C38" i="1" s="1"/>
  <c r="A38" i="1" a="1"/>
  <c r="A38" i="1" s="1"/>
  <c r="G37" i="1" a="1"/>
  <c r="G37" i="1" s="1"/>
  <c r="E37" i="1" a="1"/>
  <c r="E37" i="1" s="1"/>
  <c r="D37" i="1" a="1"/>
  <c r="D37" i="1" s="1"/>
  <c r="C37" i="1" a="1"/>
  <c r="C37" i="1" s="1"/>
  <c r="A37" i="1" a="1"/>
  <c r="A37" i="1" s="1"/>
  <c r="G36" i="1" a="1"/>
  <c r="G36" i="1" s="1"/>
  <c r="E36" i="1" a="1"/>
  <c r="E36" i="1" s="1"/>
  <c r="D36" i="1" a="1"/>
  <c r="D36" i="1" s="1"/>
  <c r="C36" i="1" a="1"/>
  <c r="C36" i="1" s="1"/>
  <c r="A36" i="1" a="1"/>
  <c r="A36" i="1" s="1"/>
  <c r="G35" i="1" a="1"/>
  <c r="G35" i="1" s="1"/>
  <c r="E35" i="1" a="1"/>
  <c r="E35" i="1" s="1"/>
  <c r="D35" i="1" a="1"/>
  <c r="D35" i="1" s="1"/>
  <c r="C35" i="1" a="1"/>
  <c r="C35" i="1" s="1"/>
  <c r="A35" i="1" a="1"/>
  <c r="A35" i="1" s="1"/>
  <c r="G34" i="1" a="1"/>
  <c r="G34" i="1" s="1"/>
  <c r="E34" i="1" a="1"/>
  <c r="E34" i="1" s="1"/>
  <c r="D34" i="1" a="1"/>
  <c r="D34" i="1" s="1"/>
  <c r="C34" i="1" a="1"/>
  <c r="C34" i="1" s="1"/>
  <c r="A34" i="1" a="1"/>
  <c r="A34" i="1" s="1"/>
  <c r="G33" i="1" a="1"/>
  <c r="G33" i="1" s="1"/>
  <c r="E33" i="1" a="1"/>
  <c r="E33" i="1" s="1"/>
  <c r="D33" i="1" a="1"/>
  <c r="D33" i="1" s="1"/>
  <c r="C33" i="1" a="1"/>
  <c r="C33" i="1" s="1"/>
  <c r="A33" i="1" a="1"/>
  <c r="A33" i="1" s="1"/>
  <c r="G32" i="1" a="1"/>
  <c r="G32" i="1" s="1"/>
  <c r="E32" i="1" a="1"/>
  <c r="E32" i="1" s="1"/>
  <c r="D32" i="1" a="1"/>
  <c r="D32" i="1" s="1"/>
  <c r="C32" i="1" a="1"/>
  <c r="C32" i="1" s="1"/>
  <c r="A32" i="1" a="1"/>
  <c r="A32" i="1" s="1"/>
  <c r="G31" i="1" a="1"/>
  <c r="G31" i="1" s="1"/>
  <c r="E31" i="1" a="1"/>
  <c r="E31" i="1" s="1"/>
  <c r="D31" i="1" a="1"/>
  <c r="D31" i="1" s="1"/>
  <c r="C31" i="1" a="1"/>
  <c r="C31" i="1" s="1"/>
  <c r="A31" i="1" a="1"/>
  <c r="A31" i="1" s="1"/>
  <c r="G30" i="1" a="1"/>
  <c r="G30" i="1" s="1"/>
  <c r="E30" i="1" a="1"/>
  <c r="E30" i="1" s="1"/>
  <c r="D30" i="1" a="1"/>
  <c r="D30" i="1" s="1"/>
  <c r="C30" i="1" a="1"/>
  <c r="C30" i="1" s="1"/>
  <c r="A30" i="1" a="1"/>
  <c r="A30" i="1" s="1"/>
  <c r="G29" i="1" a="1"/>
  <c r="G29" i="1" s="1"/>
  <c r="E29" i="1" a="1"/>
  <c r="E29" i="1" s="1"/>
  <c r="D29" i="1" a="1"/>
  <c r="D29" i="1" s="1"/>
  <c r="C29" i="1" a="1"/>
  <c r="C29" i="1" s="1"/>
  <c r="A29" i="1" a="1"/>
  <c r="A29" i="1" s="1"/>
  <c r="G28" i="1" a="1"/>
  <c r="G28" i="1" s="1"/>
  <c r="E28" i="1" a="1"/>
  <c r="E28" i="1" s="1"/>
  <c r="D28" i="1" a="1"/>
  <c r="D28" i="1" s="1"/>
  <c r="C28" i="1" a="1"/>
  <c r="C28" i="1" s="1"/>
  <c r="A28" i="1" a="1"/>
  <c r="A28" i="1" s="1"/>
  <c r="G27" i="1" a="1"/>
  <c r="G27" i="1" s="1"/>
  <c r="E27" i="1" a="1"/>
  <c r="E27" i="1" s="1"/>
  <c r="D27" i="1" a="1"/>
  <c r="D27" i="1" s="1"/>
  <c r="C27" i="1" a="1"/>
  <c r="C27" i="1" s="1"/>
  <c r="A27" i="1" a="1"/>
  <c r="A27" i="1" s="1"/>
  <c r="Q26" i="1"/>
  <c r="Q24" i="1"/>
  <c r="AN13" i="1"/>
  <c r="AI13" i="1"/>
  <c r="AC13" i="1"/>
  <c r="Z13" i="1"/>
  <c r="S9" i="1"/>
  <c r="W2" i="1"/>
  <c r="W3" i="1" s="1"/>
  <c r="V2" i="1"/>
  <c r="V3" i="1" s="1"/>
  <c r="U2" i="1"/>
  <c r="U3" i="1" s="1"/>
  <c r="S2" i="1"/>
  <c r="S3" i="1" s="1"/>
  <c r="R2" i="1"/>
  <c r="R3" i="1" s="1"/>
  <c r="C14" i="1" l="1"/>
  <c r="A14" i="1" s="1"/>
  <c r="P14" i="1"/>
  <c r="L18" i="1"/>
  <c r="L14" i="1"/>
  <c r="K14" i="1" s="1"/>
  <c r="U14" i="1" s="1"/>
  <c r="V14" i="1" s="1"/>
  <c r="L15" i="1"/>
  <c r="K15" i="1" s="1"/>
  <c r="U15" i="1" s="1"/>
  <c r="V15" i="1" s="1"/>
  <c r="L20" i="1"/>
  <c r="K20" i="1" s="1"/>
  <c r="M20" i="1" s="1"/>
  <c r="Q20" i="2"/>
  <c r="J20" i="2" s="1"/>
  <c r="S20" i="2" s="1"/>
  <c r="Q22" i="2"/>
  <c r="J22" i="2" s="1"/>
  <c r="S22" i="2" s="1"/>
  <c r="E17" i="1" s="1"/>
  <c r="Q24" i="2"/>
  <c r="J24" i="2" s="1"/>
  <c r="S24" i="2" s="1"/>
  <c r="E19" i="1" s="1"/>
  <c r="Q18" i="2"/>
  <c r="J18" i="2" s="1"/>
  <c r="D13" i="1"/>
  <c r="Q19" i="2"/>
  <c r="J19" i="2" s="1"/>
  <c r="S19" i="2" s="1"/>
  <c r="Q23" i="2"/>
  <c r="J23" i="2" s="1"/>
  <c r="S23" i="2" s="1"/>
  <c r="Q21" i="2"/>
  <c r="J21" i="2" s="1"/>
  <c r="S21" i="2" s="1"/>
  <c r="Q25" i="2"/>
  <c r="J25" i="2" s="1"/>
  <c r="S25" i="2" s="1"/>
  <c r="E20" i="1" s="1"/>
  <c r="L23" i="1"/>
  <c r="N19" i="1"/>
  <c r="O19" i="1" s="1"/>
  <c r="U19" i="1"/>
  <c r="V19" i="1" s="1"/>
  <c r="Q21" i="1"/>
  <c r="N25" i="1"/>
  <c r="O25" i="1" s="1"/>
  <c r="U25" i="1"/>
  <c r="V25" i="1" s="1"/>
  <c r="Q22" i="1"/>
  <c r="L25" i="1"/>
  <c r="L22" i="1"/>
  <c r="N23" i="1"/>
  <c r="O23" i="1" s="1"/>
  <c r="K18" i="1"/>
  <c r="M18" i="1" s="1"/>
  <c r="L21" i="1"/>
  <c r="L17" i="1"/>
  <c r="L19" i="1"/>
  <c r="AB9" i="1"/>
  <c r="L16" i="1"/>
  <c r="N18" i="1"/>
  <c r="O18" i="1" s="1"/>
  <c r="U18" i="1"/>
  <c r="V18" i="1" s="1"/>
  <c r="N16" i="1"/>
  <c r="O16" i="1" s="1"/>
  <c r="U16" i="1"/>
  <c r="V16" i="1" s="1"/>
  <c r="U23" i="1"/>
  <c r="V23" i="1" s="1"/>
  <c r="Q23" i="1"/>
  <c r="Q25" i="1"/>
  <c r="L24" i="1"/>
  <c r="L26" i="1"/>
  <c r="T13" i="1" l="1"/>
  <c r="AR13" i="1" s="1"/>
  <c r="P13" i="1"/>
  <c r="T20" i="1"/>
  <c r="AR20" i="1"/>
  <c r="T19" i="1"/>
  <c r="AR19" i="1"/>
  <c r="Q18" i="1"/>
  <c r="T17" i="1"/>
  <c r="AR17" i="1"/>
  <c r="L13" i="1"/>
  <c r="K13" i="1" s="1"/>
  <c r="M13" i="1" s="1"/>
  <c r="R13" i="1"/>
  <c r="E16" i="1"/>
  <c r="E14" i="1"/>
  <c r="E15" i="1"/>
  <c r="T15" i="1" s="1"/>
  <c r="E18" i="1"/>
  <c r="K23" i="1"/>
  <c r="M23" i="1" s="1"/>
  <c r="S13" i="1"/>
  <c r="AL13" i="1" s="1"/>
  <c r="M15" i="1"/>
  <c r="K19" i="1"/>
  <c r="M19" i="1" s="1"/>
  <c r="K25" i="1"/>
  <c r="M25" i="1" s="1"/>
  <c r="U26" i="1"/>
  <c r="V26" i="1" s="1"/>
  <c r="N26" i="1"/>
  <c r="O26" i="1" s="1"/>
  <c r="AN25" i="1"/>
  <c r="X25" i="1"/>
  <c r="S25" i="1"/>
  <c r="W25" i="1"/>
  <c r="R25" i="1"/>
  <c r="AT25" i="1" s="1"/>
  <c r="AL25" i="1"/>
  <c r="AM25" i="1" s="1"/>
  <c r="AF25" i="1"/>
  <c r="Z25" i="1"/>
  <c r="AK25" i="1"/>
  <c r="W19" i="1"/>
  <c r="R19" i="1"/>
  <c r="AF19" i="1"/>
  <c r="Z19" i="1"/>
  <c r="AN19" i="1"/>
  <c r="S19" i="1"/>
  <c r="X19" i="1"/>
  <c r="AQ19" i="1" s="1"/>
  <c r="K16" i="1"/>
  <c r="M16" i="1" s="1"/>
  <c r="K17" i="1"/>
  <c r="M17" i="1" s="1"/>
  <c r="E9" i="1"/>
  <c r="D9" i="1" s="1"/>
  <c r="AL26" i="1"/>
  <c r="AM26" i="1" s="1"/>
  <c r="AF26" i="1"/>
  <c r="Z26" i="1"/>
  <c r="AK26" i="1"/>
  <c r="AN26" i="1"/>
  <c r="X26" i="1"/>
  <c r="S26" i="1"/>
  <c r="W26" i="1"/>
  <c r="R26" i="1"/>
  <c r="AT26" i="1" s="1"/>
  <c r="K26" i="1"/>
  <c r="M26" i="1" s="1"/>
  <c r="AF20" i="1"/>
  <c r="Z20" i="1"/>
  <c r="S20" i="1"/>
  <c r="AL20" i="1" s="1"/>
  <c r="AM20" i="1" s="1"/>
  <c r="R20" i="1"/>
  <c r="AK20" i="1"/>
  <c r="U24" i="1"/>
  <c r="V24" i="1" s="1"/>
  <c r="N24" i="1"/>
  <c r="O24" i="1" s="1"/>
  <c r="AN23" i="1"/>
  <c r="X23" i="1"/>
  <c r="S23" i="1"/>
  <c r="W23" i="1"/>
  <c r="R23" i="1"/>
  <c r="AT23" i="1" s="1"/>
  <c r="AL23" i="1"/>
  <c r="AM23" i="1" s="1"/>
  <c r="AF23" i="1"/>
  <c r="Z23" i="1"/>
  <c r="AK23" i="1"/>
  <c r="AE23" i="1"/>
  <c r="U17" i="1"/>
  <c r="V17" i="1" s="1"/>
  <c r="N17" i="1"/>
  <c r="O17" i="1" s="1"/>
  <c r="W17" i="1"/>
  <c r="R17" i="1"/>
  <c r="AT17" i="1" s="1"/>
  <c r="X17" i="1"/>
  <c r="AQ17" i="1" s="1"/>
  <c r="AF17" i="1"/>
  <c r="AN17" i="1"/>
  <c r="S17" i="1"/>
  <c r="AK17" i="1" s="1"/>
  <c r="Z17" i="1"/>
  <c r="AL17" i="1"/>
  <c r="AM17" i="1" s="1"/>
  <c r="K21" i="1"/>
  <c r="M21" i="1" s="1"/>
  <c r="K22" i="1"/>
  <c r="M22" i="1" s="1"/>
  <c r="N22" i="1"/>
  <c r="O22" i="1" s="1"/>
  <c r="U22" i="1"/>
  <c r="V22" i="1" s="1"/>
  <c r="U13" i="1"/>
  <c r="V13" i="1" s="1"/>
  <c r="W13" i="1" s="1"/>
  <c r="AL24" i="1"/>
  <c r="AM24" i="1" s="1"/>
  <c r="AF24" i="1"/>
  <c r="Z24" i="1"/>
  <c r="AK24" i="1"/>
  <c r="AN24" i="1"/>
  <c r="X24" i="1"/>
  <c r="S24" i="1"/>
  <c r="W24" i="1"/>
  <c r="R24" i="1"/>
  <c r="AT24" i="1" s="1"/>
  <c r="K24" i="1"/>
  <c r="M24" i="1" s="1"/>
  <c r="N20" i="1"/>
  <c r="O20" i="1" s="1"/>
  <c r="U20" i="1"/>
  <c r="V20" i="1" s="1"/>
  <c r="W20" i="1" s="1"/>
  <c r="X20" i="1" s="1"/>
  <c r="AQ20" i="1" s="1"/>
  <c r="M14" i="1"/>
  <c r="AL22" i="1"/>
  <c r="AM22" i="1" s="1"/>
  <c r="AF22" i="1"/>
  <c r="Z22" i="1"/>
  <c r="AN22" i="1"/>
  <c r="X22" i="1"/>
  <c r="S22" i="1"/>
  <c r="W22" i="1"/>
  <c r="R22" i="1"/>
  <c r="AT22" i="1" s="1"/>
  <c r="AK22" i="1"/>
  <c r="AN21" i="1"/>
  <c r="X21" i="1"/>
  <c r="S21" i="1"/>
  <c r="AL21" i="1"/>
  <c r="AM21" i="1" s="1"/>
  <c r="AF21" i="1"/>
  <c r="Z21" i="1"/>
  <c r="AK21" i="1"/>
  <c r="W21" i="1"/>
  <c r="R21" i="1"/>
  <c r="AT21" i="1" s="1"/>
  <c r="U21" i="1"/>
  <c r="V21" i="1" s="1"/>
  <c r="N21" i="1"/>
  <c r="O21" i="1" s="1"/>
  <c r="Q20" i="1" l="1"/>
  <c r="AN20" i="1"/>
  <c r="AK19" i="1"/>
  <c r="AL19" i="1"/>
  <c r="AM19" i="1" s="1"/>
  <c r="Q19" i="1"/>
  <c r="T18" i="1"/>
  <c r="AR18" i="1"/>
  <c r="Q17" i="1"/>
  <c r="T16" i="1"/>
  <c r="AR16" i="1"/>
  <c r="N13" i="1"/>
  <c r="T14" i="1"/>
  <c r="AR15" i="1"/>
  <c r="AR14" i="1"/>
  <c r="AT9" i="1"/>
  <c r="Z15" i="1"/>
  <c r="AN14" i="1"/>
  <c r="AV9" i="1"/>
  <c r="AF16" i="1"/>
  <c r="Y21" i="1"/>
  <c r="Y22" i="1"/>
  <c r="AE24" i="1"/>
  <c r="AE17" i="1"/>
  <c r="Y23" i="1"/>
  <c r="Y20" i="1"/>
  <c r="Y26" i="1"/>
  <c r="AE19" i="1"/>
  <c r="AE25" i="1"/>
  <c r="AF14" i="1"/>
  <c r="S18" i="1"/>
  <c r="AK18" i="1" s="1"/>
  <c r="AN18" i="1"/>
  <c r="AL18" i="1"/>
  <c r="AM18" i="1" s="1"/>
  <c r="C9" i="1"/>
  <c r="W15" i="1"/>
  <c r="X15" i="1" s="1"/>
  <c r="AQ15" i="1" s="1"/>
  <c r="S15" i="1"/>
  <c r="AL15" i="1" s="1"/>
  <c r="AN16" i="1"/>
  <c r="Q16" i="1"/>
  <c r="W16" i="1"/>
  <c r="X16" i="1" s="1"/>
  <c r="AQ16" i="1" s="1"/>
  <c r="Z16" i="1"/>
  <c r="R18" i="1"/>
  <c r="W14" i="1"/>
  <c r="X14" i="1" s="1"/>
  <c r="AQ14" i="1" s="1"/>
  <c r="AF18" i="1"/>
  <c r="Z14" i="1"/>
  <c r="B9" i="1"/>
  <c r="C30" i="2" s="1"/>
  <c r="Z18" i="1"/>
  <c r="S14" i="1"/>
  <c r="R15" i="1"/>
  <c r="AF15" i="1"/>
  <c r="R14" i="1"/>
  <c r="W18" i="1"/>
  <c r="X18" i="1" s="1"/>
  <c r="AQ18" i="1" s="1"/>
  <c r="S16" i="1"/>
  <c r="AL16" i="1" s="1"/>
  <c r="AM16" i="1" s="1"/>
  <c r="AN15" i="1"/>
  <c r="R16" i="1"/>
  <c r="Y18" i="1"/>
  <c r="N15" i="1"/>
  <c r="O15" i="1" s="1"/>
  <c r="N14" i="1"/>
  <c r="AE22" i="1"/>
  <c r="AE26" i="1"/>
  <c r="Y25" i="1"/>
  <c r="AE20" i="1"/>
  <c r="Y17" i="1"/>
  <c r="AE21" i="1"/>
  <c r="Y24" i="1"/>
  <c r="AH21" i="1"/>
  <c r="AB21" i="1"/>
  <c r="AH24" i="1"/>
  <c r="AB24" i="1"/>
  <c r="AH17" i="1"/>
  <c r="AB17" i="1"/>
  <c r="AH23" i="1"/>
  <c r="AB23" i="1"/>
  <c r="AH26" i="1"/>
  <c r="AB26" i="1"/>
  <c r="Y19" i="1"/>
  <c r="AH25" i="1"/>
  <c r="AB25" i="1"/>
  <c r="AH22" i="1"/>
  <c r="AB22" i="1"/>
  <c r="X13" i="1"/>
  <c r="AQ13" i="1" s="1"/>
  <c r="O13" i="1" l="1"/>
  <c r="P25" i="1"/>
  <c r="O14" i="1"/>
  <c r="P26" i="1"/>
  <c r="Q13" i="1"/>
  <c r="AH16" i="1"/>
  <c r="AT16" i="1"/>
  <c r="AB15" i="1"/>
  <c r="AT15" i="1"/>
  <c r="AS9" i="1"/>
  <c r="AH9" i="1"/>
  <c r="AG9" i="1" s="1"/>
  <c r="AH18" i="1"/>
  <c r="AT18" i="1"/>
  <c r="AE18" i="1"/>
  <c r="Y15" i="1"/>
  <c r="Y14" i="1"/>
  <c r="AU9" i="1"/>
  <c r="AK13" i="1"/>
  <c r="P9" i="1"/>
  <c r="AB18" i="1"/>
  <c r="Y9" i="1"/>
  <c r="AE15" i="1"/>
  <c r="AK14" i="1"/>
  <c r="AE14" i="1"/>
  <c r="AH15" i="1"/>
  <c r="AK15" i="1"/>
  <c r="Q14" i="1"/>
  <c r="Q15" i="1"/>
  <c r="AL9" i="1"/>
  <c r="Y16" i="1"/>
  <c r="AE16" i="1"/>
  <c r="L9" i="1"/>
  <c r="AK16" i="1"/>
  <c r="N9" i="1"/>
  <c r="P21" i="1" s="1"/>
  <c r="AB16" i="1"/>
  <c r="AO13" i="1"/>
  <c r="AM9" i="1" s="1"/>
  <c r="AL14" i="1"/>
  <c r="K9" i="1"/>
  <c r="AE13" i="1"/>
  <c r="Y13" i="1"/>
  <c r="M9" i="1"/>
  <c r="G9" i="1" l="1"/>
  <c r="I9" i="1"/>
  <c r="H9" i="1"/>
  <c r="J9" i="1"/>
  <c r="AI9" i="1"/>
  <c r="O9" i="1"/>
  <c r="X9" i="1"/>
  <c r="AJ9" i="1"/>
  <c r="F9" i="1" l="1"/>
  <c r="AS13" i="1" s="1"/>
  <c r="AM15" i="1" l="1"/>
  <c r="AS14" i="1"/>
  <c r="AT14" i="1" s="1"/>
  <c r="AV13" i="1"/>
  <c r="AZ9" i="1" s="1"/>
  <c r="AS15" i="1"/>
  <c r="AS16" i="1"/>
  <c r="AS17" i="1"/>
  <c r="AS18" i="1"/>
  <c r="AS19" i="1"/>
  <c r="AT19" i="1" s="1"/>
  <c r="AS20" i="1"/>
  <c r="AT20" i="1" s="1"/>
  <c r="AS21" i="1"/>
  <c r="AS22" i="1"/>
  <c r="AS23" i="1"/>
  <c r="AS24" i="1"/>
  <c r="AS25" i="1"/>
  <c r="AS26" i="1"/>
  <c r="AM13" i="1"/>
  <c r="AM14" i="1"/>
  <c r="AG21" i="1"/>
  <c r="AG25" i="1"/>
  <c r="AA26" i="1"/>
  <c r="AJ13" i="1"/>
  <c r="AC9" i="1" s="1"/>
  <c r="AG15" i="1"/>
  <c r="AA23" i="1"/>
  <c r="AP13" i="1"/>
  <c r="AN9" i="1" s="1"/>
  <c r="AG19" i="1"/>
  <c r="AH19" i="1" s="1"/>
  <c r="AA17" i="1"/>
  <c r="AD13" i="1"/>
  <c r="T9" i="1" s="1"/>
  <c r="AA21" i="1"/>
  <c r="AA13" i="1"/>
  <c r="AB13" i="1" s="1"/>
  <c r="AG22" i="1"/>
  <c r="AG20" i="1"/>
  <c r="AH20" i="1" s="1"/>
  <c r="AG16" i="1"/>
  <c r="AA19" i="1"/>
  <c r="AB19" i="1" s="1"/>
  <c r="AA20" i="1"/>
  <c r="AB20" i="1" s="1"/>
  <c r="AA24" i="1"/>
  <c r="AA18" i="1"/>
  <c r="AG13" i="1"/>
  <c r="AH13" i="1" s="1"/>
  <c r="AA25" i="1"/>
  <c r="AG24" i="1"/>
  <c r="AA22" i="1"/>
  <c r="AG17" i="1"/>
  <c r="AG26" i="1"/>
  <c r="AA16" i="1"/>
  <c r="AG14" i="1"/>
  <c r="AH14" i="1" s="1"/>
  <c r="AG23" i="1"/>
  <c r="AG18" i="1"/>
  <c r="AA14" i="1"/>
  <c r="AB14" i="1" s="1"/>
  <c r="AA15" i="1"/>
  <c r="AW9" i="1" l="1"/>
  <c r="AT13" i="1"/>
  <c r="AX9" i="1"/>
  <c r="AA9" i="1"/>
  <c r="R9" i="1"/>
  <c r="BC9" i="1"/>
  <c r="AK9" i="1"/>
  <c r="Q9" i="1"/>
  <c r="V9" i="1" s="1"/>
  <c r="Z9" i="1"/>
  <c r="AD9" i="1" s="1"/>
  <c r="BB9" i="1" l="1"/>
  <c r="AP9" i="1"/>
  <c r="AO9" i="1" s="1"/>
  <c r="BA9" i="1"/>
  <c r="BD9" i="1"/>
  <c r="K5" i="1" s="1"/>
  <c r="AQ9" i="1"/>
  <c r="AR9" i="1" s="1"/>
  <c r="J5" i="1" s="1"/>
  <c r="AE9" i="1"/>
  <c r="AF9" i="1" s="1"/>
  <c r="I5" i="1" s="1"/>
  <c r="U9" i="1"/>
  <c r="W9" i="1" s="1"/>
  <c r="H5" i="1" s="1"/>
  <c r="L5" i="1" l="1"/>
  <c r="E32" i="2"/>
  <c r="E33" i="2" s="1"/>
</calcChain>
</file>

<file path=xl/sharedStrings.xml><?xml version="1.0" encoding="utf-8"?>
<sst xmlns="http://schemas.openxmlformats.org/spreadsheetml/2006/main" count="221" uniqueCount="120">
  <si>
    <t>所得割</t>
    <rPh sb="0" eb="2">
      <t>ショトク</t>
    </rPh>
    <rPh sb="2" eb="3">
      <t>ワリ</t>
    </rPh>
    <phoneticPr fontId="2"/>
  </si>
  <si>
    <t>均等割</t>
    <rPh sb="0" eb="3">
      <t>キントウワ</t>
    </rPh>
    <phoneticPr fontId="2"/>
  </si>
  <si>
    <t>世帯割</t>
    <rPh sb="0" eb="2">
      <t>セタイ</t>
    </rPh>
    <rPh sb="2" eb="3">
      <t>ワリ</t>
    </rPh>
    <phoneticPr fontId="2"/>
  </si>
  <si>
    <t>限度額</t>
    <rPh sb="0" eb="2">
      <t>ゲンド</t>
    </rPh>
    <rPh sb="2" eb="3">
      <t>ガク</t>
    </rPh>
    <phoneticPr fontId="2"/>
  </si>
  <si>
    <t>軽減基準</t>
    <rPh sb="0" eb="2">
      <t>ケイゲン</t>
    </rPh>
    <rPh sb="2" eb="4">
      <t>キジュン</t>
    </rPh>
    <phoneticPr fontId="2"/>
  </si>
  <si>
    <t>7割</t>
    <rPh sb="1" eb="2">
      <t>ワリ</t>
    </rPh>
    <phoneticPr fontId="2"/>
  </si>
  <si>
    <t>5割</t>
    <rPh sb="1" eb="2">
      <t>ワリ</t>
    </rPh>
    <phoneticPr fontId="2"/>
  </si>
  <si>
    <t>2割</t>
    <rPh sb="1" eb="2">
      <t>ワリ</t>
    </rPh>
    <phoneticPr fontId="2"/>
  </si>
  <si>
    <t>未就学児適用</t>
    <rPh sb="0" eb="4">
      <t>ミシュウガクジ</t>
    </rPh>
    <rPh sb="4" eb="6">
      <t>テキヨウ</t>
    </rPh>
    <phoneticPr fontId="2"/>
  </si>
  <si>
    <t>基準日</t>
    <rPh sb="0" eb="3">
      <t>キジュンビ</t>
    </rPh>
    <phoneticPr fontId="2"/>
  </si>
  <si>
    <t>未就学児</t>
    <rPh sb="0" eb="4">
      <t>ミシュウガクジ</t>
    </rPh>
    <phoneticPr fontId="2"/>
  </si>
  <si>
    <t>介護40歳</t>
    <rPh sb="0" eb="2">
      <t>カイゴ</t>
    </rPh>
    <rPh sb="4" eb="5">
      <t>サイ</t>
    </rPh>
    <phoneticPr fontId="2"/>
  </si>
  <si>
    <t>介護65歳</t>
    <rPh sb="0" eb="2">
      <t>カイゴ</t>
    </rPh>
    <rPh sb="4" eb="5">
      <t>サイ</t>
    </rPh>
    <phoneticPr fontId="2"/>
  </si>
  <si>
    <t>軽減65歳</t>
    <rPh sb="0" eb="2">
      <t>ケイゲン</t>
    </rPh>
    <rPh sb="4" eb="5">
      <t>サイ</t>
    </rPh>
    <phoneticPr fontId="2"/>
  </si>
  <si>
    <t>75歳</t>
    <rPh sb="2" eb="3">
      <t>サイ</t>
    </rPh>
    <phoneticPr fontId="2"/>
  </si>
  <si>
    <t>医療</t>
    <rPh sb="0" eb="2">
      <t>イリョウ</t>
    </rPh>
    <phoneticPr fontId="2"/>
  </si>
  <si>
    <t>後期</t>
    <rPh sb="0" eb="2">
      <t>コウキ</t>
    </rPh>
    <phoneticPr fontId="2"/>
  </si>
  <si>
    <t>介護</t>
    <rPh sb="0" eb="2">
      <t>カイゴ</t>
    </rPh>
    <phoneticPr fontId="2"/>
  </si>
  <si>
    <t>医療分</t>
    <rPh sb="0" eb="2">
      <t>イリョウ</t>
    </rPh>
    <rPh sb="2" eb="3">
      <t>ブン</t>
    </rPh>
    <phoneticPr fontId="2"/>
  </si>
  <si>
    <t>支援分</t>
    <rPh sb="0" eb="2">
      <t>シエン</t>
    </rPh>
    <rPh sb="2" eb="3">
      <t>ブン</t>
    </rPh>
    <phoneticPr fontId="2"/>
  </si>
  <si>
    <t>介護分</t>
    <rPh sb="0" eb="2">
      <t>カイゴ</t>
    </rPh>
    <rPh sb="2" eb="3">
      <t>ブン</t>
    </rPh>
    <phoneticPr fontId="2"/>
  </si>
  <si>
    <t>計</t>
    <rPh sb="0" eb="1">
      <t>ケイ</t>
    </rPh>
    <phoneticPr fontId="2"/>
  </si>
  <si>
    <t>証番号</t>
    <rPh sb="0" eb="1">
      <t>ショウ</t>
    </rPh>
    <rPh sb="1" eb="3">
      <t>バンゴウ</t>
    </rPh>
    <phoneticPr fontId="2"/>
  </si>
  <si>
    <t>世帯員数</t>
    <rPh sb="0" eb="3">
      <t>セタイイン</t>
    </rPh>
    <rPh sb="3" eb="4">
      <t>スウ</t>
    </rPh>
    <phoneticPr fontId="2"/>
  </si>
  <si>
    <t>擬制世帯</t>
    <rPh sb="0" eb="2">
      <t>ギセイ</t>
    </rPh>
    <rPh sb="2" eb="4">
      <t>セタイ</t>
    </rPh>
    <phoneticPr fontId="2"/>
  </si>
  <si>
    <t>未申告世帯</t>
    <rPh sb="0" eb="3">
      <t>ミシンコク</t>
    </rPh>
    <rPh sb="3" eb="5">
      <t>セタイ</t>
    </rPh>
    <phoneticPr fontId="2"/>
  </si>
  <si>
    <t>未申告数</t>
    <rPh sb="0" eb="3">
      <t>ミシンコク</t>
    </rPh>
    <rPh sb="3" eb="4">
      <t>スウ</t>
    </rPh>
    <phoneticPr fontId="2"/>
  </si>
  <si>
    <t>軽減割合</t>
    <rPh sb="0" eb="2">
      <t>ケイゲン</t>
    </rPh>
    <rPh sb="2" eb="4">
      <t>ワリアイ</t>
    </rPh>
    <phoneticPr fontId="2"/>
  </si>
  <si>
    <t>7割軽減基準</t>
    <rPh sb="1" eb="2">
      <t>ワリ</t>
    </rPh>
    <rPh sb="2" eb="4">
      <t>ケイゲン</t>
    </rPh>
    <rPh sb="4" eb="6">
      <t>キジュン</t>
    </rPh>
    <phoneticPr fontId="2"/>
  </si>
  <si>
    <t>5割軽減基準</t>
    <rPh sb="1" eb="2">
      <t>ワリ</t>
    </rPh>
    <rPh sb="2" eb="4">
      <t>ケイゲン</t>
    </rPh>
    <rPh sb="4" eb="6">
      <t>キジュン</t>
    </rPh>
    <phoneticPr fontId="2"/>
  </si>
  <si>
    <t>2割軽減基準</t>
    <rPh sb="1" eb="2">
      <t>ワリ</t>
    </rPh>
    <rPh sb="2" eb="4">
      <t>ケイゲン</t>
    </rPh>
    <rPh sb="4" eb="6">
      <t>キジュン</t>
    </rPh>
    <phoneticPr fontId="2"/>
  </si>
  <si>
    <t>軽減判定所得</t>
    <rPh sb="0" eb="2">
      <t>ケイゲン</t>
    </rPh>
    <rPh sb="2" eb="4">
      <t>ハンテイ</t>
    </rPh>
    <rPh sb="4" eb="6">
      <t>ショトク</t>
    </rPh>
    <phoneticPr fontId="2"/>
  </si>
  <si>
    <t>給与年金数</t>
    <rPh sb="0" eb="2">
      <t>キュウヨ</t>
    </rPh>
    <rPh sb="2" eb="4">
      <t>ネンキン</t>
    </rPh>
    <rPh sb="4" eb="5">
      <t>カズ</t>
    </rPh>
    <phoneticPr fontId="2"/>
  </si>
  <si>
    <t>所得割所得</t>
    <rPh sb="0" eb="2">
      <t>ショトク</t>
    </rPh>
    <rPh sb="2" eb="3">
      <t>ワリ</t>
    </rPh>
    <rPh sb="3" eb="5">
      <t>ショトク</t>
    </rPh>
    <phoneticPr fontId="2"/>
  </si>
  <si>
    <t>課税標準</t>
    <rPh sb="0" eb="2">
      <t>カゼイ</t>
    </rPh>
    <rPh sb="2" eb="4">
      <t>ヒョウジュン</t>
    </rPh>
    <phoneticPr fontId="2"/>
  </si>
  <si>
    <t>軽減
低所得</t>
    <rPh sb="0" eb="2">
      <t>ケイゲン</t>
    </rPh>
    <rPh sb="3" eb="6">
      <t>テイショトク</t>
    </rPh>
    <phoneticPr fontId="2"/>
  </si>
  <si>
    <t>軽減
未就学児</t>
    <rPh sb="0" eb="2">
      <t>ケイゲン</t>
    </rPh>
    <rPh sb="3" eb="7">
      <t>ミシュウガクジ</t>
    </rPh>
    <phoneticPr fontId="2"/>
  </si>
  <si>
    <t>軽減
世帯割</t>
    <rPh sb="0" eb="2">
      <t>ケイゲン</t>
    </rPh>
    <rPh sb="3" eb="5">
      <t>セタイ</t>
    </rPh>
    <rPh sb="5" eb="6">
      <t>ワリ</t>
    </rPh>
    <phoneticPr fontId="2"/>
  </si>
  <si>
    <t>限度超過額</t>
    <rPh sb="0" eb="2">
      <t>ゲンド</t>
    </rPh>
    <rPh sb="2" eb="4">
      <t>チョウカ</t>
    </rPh>
    <rPh sb="4" eb="5">
      <t>ガク</t>
    </rPh>
    <phoneticPr fontId="2"/>
  </si>
  <si>
    <t>端数調整</t>
    <rPh sb="0" eb="2">
      <t>ハスウ</t>
    </rPh>
    <rPh sb="2" eb="4">
      <t>チョウセイ</t>
    </rPh>
    <phoneticPr fontId="2"/>
  </si>
  <si>
    <t>合計</t>
    <rPh sb="0" eb="2">
      <t>ゴウケイ</t>
    </rPh>
    <phoneticPr fontId="2"/>
  </si>
  <si>
    <t>該当世帯</t>
    <rPh sb="0" eb="2">
      <t>ガイトウ</t>
    </rPh>
    <rPh sb="2" eb="4">
      <t>セタイ</t>
    </rPh>
    <phoneticPr fontId="2"/>
  </si>
  <si>
    <t>該当被保</t>
    <rPh sb="0" eb="2">
      <t>ガイトウ</t>
    </rPh>
    <rPh sb="2" eb="3">
      <t>ヒ</t>
    </rPh>
    <rPh sb="3" eb="4">
      <t>ホ</t>
    </rPh>
    <phoneticPr fontId="2"/>
  </si>
  <si>
    <t>限度超過</t>
    <rPh sb="0" eb="2">
      <t>ゲンド</t>
    </rPh>
    <rPh sb="2" eb="4">
      <t>チョウカ</t>
    </rPh>
    <phoneticPr fontId="2"/>
  </si>
  <si>
    <t>判定</t>
    <rPh sb="0" eb="2">
      <t>ハンテイ</t>
    </rPh>
    <phoneticPr fontId="2"/>
  </si>
  <si>
    <t>軽減</t>
    <rPh sb="0" eb="2">
      <t>ケイゲン</t>
    </rPh>
    <phoneticPr fontId="2"/>
  </si>
  <si>
    <t>生年月日</t>
  </si>
  <si>
    <t>資格区分</t>
    <rPh sb="0" eb="2">
      <t>シカク</t>
    </rPh>
    <rPh sb="2" eb="4">
      <t>クブン</t>
    </rPh>
    <phoneticPr fontId="2"/>
  </si>
  <si>
    <t>未申告</t>
    <rPh sb="0" eb="3">
      <t>ミシンコク</t>
    </rPh>
    <phoneticPr fontId="2"/>
  </si>
  <si>
    <t>給与収入</t>
    <rPh sb="0" eb="2">
      <t>キュウヨ</t>
    </rPh>
    <rPh sb="2" eb="4">
      <t>シュウニュウ</t>
    </rPh>
    <phoneticPr fontId="2"/>
  </si>
  <si>
    <t>年金収入</t>
    <rPh sb="0" eb="2">
      <t>ネンキン</t>
    </rPh>
    <rPh sb="2" eb="4">
      <t>シュウニュウ</t>
    </rPh>
    <phoneticPr fontId="2"/>
  </si>
  <si>
    <t>その他所得</t>
    <rPh sb="2" eb="3">
      <t>タ</t>
    </rPh>
    <rPh sb="3" eb="5">
      <t>ショトク</t>
    </rPh>
    <phoneticPr fontId="2"/>
  </si>
  <si>
    <t>給与所得
調控前</t>
    <rPh sb="0" eb="2">
      <t>キュウヨ</t>
    </rPh>
    <rPh sb="2" eb="4">
      <t>ショトク</t>
    </rPh>
    <rPh sb="5" eb="6">
      <t>チョウ</t>
    </rPh>
    <rPh sb="6" eb="7">
      <t>ヒカエ</t>
    </rPh>
    <rPh sb="7" eb="8">
      <t>マエ</t>
    </rPh>
    <phoneticPr fontId="2"/>
  </si>
  <si>
    <t>年金所得</t>
    <rPh sb="0" eb="2">
      <t>ネンキン</t>
    </rPh>
    <rPh sb="2" eb="4">
      <t>ショトク</t>
    </rPh>
    <phoneticPr fontId="2"/>
  </si>
  <si>
    <t>65歳超
判定</t>
    <rPh sb="2" eb="3">
      <t>サイ</t>
    </rPh>
    <rPh sb="3" eb="4">
      <t>コ</t>
    </rPh>
    <rPh sb="5" eb="7">
      <t>ハンテイ</t>
    </rPh>
    <phoneticPr fontId="2"/>
  </si>
  <si>
    <t>65歳超
年金所得</t>
    <rPh sb="2" eb="3">
      <t>サイ</t>
    </rPh>
    <rPh sb="3" eb="4">
      <t>コ</t>
    </rPh>
    <rPh sb="5" eb="7">
      <t>ネンキン</t>
    </rPh>
    <rPh sb="7" eb="9">
      <t>ショトク</t>
    </rPh>
    <phoneticPr fontId="2"/>
  </si>
  <si>
    <t>所得金額
調整控除</t>
    <rPh sb="0" eb="2">
      <t>ショトク</t>
    </rPh>
    <rPh sb="2" eb="4">
      <t>キンガク</t>
    </rPh>
    <rPh sb="5" eb="7">
      <t>チョウセイ</t>
    </rPh>
    <rPh sb="7" eb="9">
      <t>コウジョ</t>
    </rPh>
    <phoneticPr fontId="2"/>
  </si>
  <si>
    <t xml:space="preserve">給与所得
</t>
    <rPh sb="0" eb="2">
      <t>キュウヨ</t>
    </rPh>
    <rPh sb="2" eb="4">
      <t>ショトク</t>
    </rPh>
    <phoneticPr fontId="2"/>
  </si>
  <si>
    <t xml:space="preserve">給与年金
</t>
    <rPh sb="0" eb="2">
      <t>キュウヨ</t>
    </rPh>
    <rPh sb="2" eb="4">
      <t>ネンキン</t>
    </rPh>
    <phoneticPr fontId="2"/>
  </si>
  <si>
    <t>未就学児
判定</t>
    <rPh sb="0" eb="4">
      <t>ミシュウガクジ</t>
    </rPh>
    <rPh sb="5" eb="7">
      <t>ハンテイ</t>
    </rPh>
    <phoneticPr fontId="2"/>
  </si>
  <si>
    <t>介護該当
判定</t>
    <rPh sb="0" eb="2">
      <t>カイゴ</t>
    </rPh>
    <rPh sb="2" eb="4">
      <t>ガイトウ</t>
    </rPh>
    <rPh sb="5" eb="7">
      <t>ハンテイ</t>
    </rPh>
    <phoneticPr fontId="2"/>
  </si>
  <si>
    <t>所得</t>
    <rPh sb="0" eb="2">
      <t>ショトク</t>
    </rPh>
    <phoneticPr fontId="2"/>
  </si>
  <si>
    <t>所得割
所得</t>
    <rPh sb="0" eb="2">
      <t>ショトク</t>
    </rPh>
    <rPh sb="2" eb="3">
      <t>ワリ</t>
    </rPh>
    <rPh sb="4" eb="6">
      <t>ショトク</t>
    </rPh>
    <phoneticPr fontId="2"/>
  </si>
  <si>
    <t>★試算の基準</t>
    <rPh sb="1" eb="3">
      <t>シサン</t>
    </rPh>
    <rPh sb="4" eb="6">
      <t>キジュン</t>
    </rPh>
    <phoneticPr fontId="2"/>
  </si>
  <si>
    <t>　●非自発失業者に対する軽減措置の対象者がいる場合は税額が異なります。</t>
    <rPh sb="2" eb="3">
      <t>ヒ</t>
    </rPh>
    <rPh sb="3" eb="5">
      <t>ジハツ</t>
    </rPh>
    <rPh sb="5" eb="7">
      <t>シツギョウ</t>
    </rPh>
    <rPh sb="7" eb="8">
      <t>シャ</t>
    </rPh>
    <rPh sb="9" eb="10">
      <t>タイ</t>
    </rPh>
    <rPh sb="12" eb="14">
      <t>ケイゲン</t>
    </rPh>
    <rPh sb="14" eb="16">
      <t>ソチ</t>
    </rPh>
    <rPh sb="17" eb="19">
      <t>タイショウ</t>
    </rPh>
    <rPh sb="19" eb="20">
      <t>シャ</t>
    </rPh>
    <rPh sb="23" eb="25">
      <t>バアイ</t>
    </rPh>
    <rPh sb="26" eb="28">
      <t>ゼイガク</t>
    </rPh>
    <rPh sb="29" eb="30">
      <t>コト</t>
    </rPh>
    <phoneticPr fontId="2"/>
  </si>
  <si>
    <t>　●分離課税の所得や専従者控除、専従者給与、純損失・雑損失の繰越控除などがある場合は計算できません。</t>
    <rPh sb="2" eb="4">
      <t>ブンリ</t>
    </rPh>
    <rPh sb="4" eb="6">
      <t>カゼイ</t>
    </rPh>
    <rPh sb="7" eb="9">
      <t>ショトク</t>
    </rPh>
    <rPh sb="10" eb="13">
      <t>センジュウシャ</t>
    </rPh>
    <rPh sb="13" eb="15">
      <t>コウジョ</t>
    </rPh>
    <rPh sb="16" eb="19">
      <t>センジュウシャ</t>
    </rPh>
    <rPh sb="19" eb="21">
      <t>キュウヨ</t>
    </rPh>
    <rPh sb="22" eb="23">
      <t>ジュン</t>
    </rPh>
    <rPh sb="23" eb="25">
      <t>ソンシツ</t>
    </rPh>
    <rPh sb="26" eb="27">
      <t>ザツ</t>
    </rPh>
    <rPh sb="27" eb="29">
      <t>ソンシツ</t>
    </rPh>
    <rPh sb="30" eb="32">
      <t>クリコシ</t>
    </rPh>
    <rPh sb="32" eb="34">
      <t>コウジョ</t>
    </rPh>
    <rPh sb="39" eb="41">
      <t>バアイ</t>
    </rPh>
    <rPh sb="42" eb="44">
      <t>ケイサン</t>
    </rPh>
    <phoneticPr fontId="2"/>
  </si>
  <si>
    <t>★計算方法</t>
    <rPh sb="1" eb="3">
      <t>ケイサン</t>
    </rPh>
    <rPh sb="3" eb="5">
      <t>ホウホウ</t>
    </rPh>
    <phoneticPr fontId="2"/>
  </si>
  <si>
    <t>　①世帯主の加入の有無を選択します。</t>
    <rPh sb="2" eb="5">
      <t>セタイヌシ</t>
    </rPh>
    <rPh sb="6" eb="8">
      <t>カニュウ</t>
    </rPh>
    <rPh sb="9" eb="11">
      <t>ウム</t>
    </rPh>
    <rPh sb="12" eb="14">
      <t>センタク</t>
    </rPh>
    <phoneticPr fontId="2"/>
  </si>
  <si>
    <t>世帯主</t>
    <rPh sb="0" eb="3">
      <t>セタイヌシ</t>
    </rPh>
    <phoneticPr fontId="2"/>
  </si>
  <si>
    <t>生年月日</t>
    <rPh sb="0" eb="2">
      <t>セイネン</t>
    </rPh>
    <rPh sb="2" eb="4">
      <t>ガッピ</t>
    </rPh>
    <phoneticPr fontId="2"/>
  </si>
  <si>
    <t>元号</t>
    <rPh sb="0" eb="2">
      <t>ゲンゴウ</t>
    </rPh>
    <phoneticPr fontId="2"/>
  </si>
  <si>
    <t>大正</t>
    <rPh sb="0" eb="2">
      <t>タイショウ</t>
    </rPh>
    <phoneticPr fontId="2"/>
  </si>
  <si>
    <t>昭和</t>
    <rPh sb="0" eb="2">
      <t>ショウワ</t>
    </rPh>
    <phoneticPr fontId="2"/>
  </si>
  <si>
    <t>平成</t>
    <rPh sb="0" eb="2">
      <t>ヘイセイ</t>
    </rPh>
    <phoneticPr fontId="2"/>
  </si>
  <si>
    <t>令和</t>
    <rPh sb="0" eb="2">
      <t>レイワ</t>
    </rPh>
    <phoneticPr fontId="2"/>
  </si>
  <si>
    <t>年</t>
    <rPh sb="0" eb="1">
      <t>ネン</t>
    </rPh>
    <phoneticPr fontId="2"/>
  </si>
  <si>
    <t>月</t>
    <rPh sb="0" eb="1">
      <t>ガツ</t>
    </rPh>
    <phoneticPr fontId="2"/>
  </si>
  <si>
    <t>日</t>
    <rPh sb="0" eb="1">
      <t>ニチ</t>
    </rPh>
    <phoneticPr fontId="2"/>
  </si>
  <si>
    <t>年齢</t>
    <rPh sb="0" eb="2">
      <t>ネンレイ</t>
    </rPh>
    <phoneticPr fontId="2"/>
  </si>
  <si>
    <t>給与収入額</t>
    <rPh sb="0" eb="2">
      <t>キュウヨ</t>
    </rPh>
    <rPh sb="2" eb="4">
      <t>シュウニュウ</t>
    </rPh>
    <rPh sb="4" eb="5">
      <t>ガク</t>
    </rPh>
    <phoneticPr fontId="2"/>
  </si>
  <si>
    <t>総支給額</t>
    <rPh sb="0" eb="1">
      <t>ソウ</t>
    </rPh>
    <rPh sb="1" eb="4">
      <t>シキュウガク</t>
    </rPh>
    <phoneticPr fontId="2"/>
  </si>
  <si>
    <t>主加入</t>
    <rPh sb="0" eb="1">
      <t>ヌシ</t>
    </rPh>
    <rPh sb="1" eb="3">
      <t>カニュウ</t>
    </rPh>
    <phoneticPr fontId="2"/>
  </si>
  <si>
    <t>はい・加入</t>
    <rPh sb="3" eb="5">
      <t>カニュウ</t>
    </rPh>
    <phoneticPr fontId="2"/>
  </si>
  <si>
    <t>いいえ・なし</t>
    <phoneticPr fontId="2"/>
  </si>
  <si>
    <t>※生年月日を入力した方のみで計算します</t>
    <rPh sb="1" eb="3">
      <t>セイネン</t>
    </rPh>
    <rPh sb="3" eb="5">
      <t>ガッピ</t>
    </rPh>
    <rPh sb="6" eb="8">
      <t>ニュウリョク</t>
    </rPh>
    <rPh sb="10" eb="11">
      <t>カタ</t>
    </rPh>
    <rPh sb="14" eb="16">
      <t>ケイサン</t>
    </rPh>
    <phoneticPr fontId="2"/>
  </si>
  <si>
    <t>世帯員</t>
    <rPh sb="0" eb="3">
      <t>セタイイン</t>
    </rPh>
    <phoneticPr fontId="2"/>
  </si>
  <si>
    <t>年金収入額</t>
    <rPh sb="0" eb="2">
      <t>ネンキン</t>
    </rPh>
    <rPh sb="2" eb="4">
      <t>シュウニュウ</t>
    </rPh>
    <rPh sb="4" eb="5">
      <t>ガク</t>
    </rPh>
    <phoneticPr fontId="2"/>
  </si>
  <si>
    <t>その他の所得</t>
    <rPh sb="2" eb="3">
      <t>タ</t>
    </rPh>
    <rPh sb="4" eb="6">
      <t>ショトク</t>
    </rPh>
    <phoneticPr fontId="2"/>
  </si>
  <si>
    <t>（事業所得など）</t>
    <rPh sb="1" eb="3">
      <t>ジギョウ</t>
    </rPh>
    <rPh sb="3" eb="5">
      <t>ショトク</t>
    </rPh>
    <phoneticPr fontId="2"/>
  </si>
  <si>
    <t>擬主</t>
    <rPh sb="0" eb="1">
      <t>ギ</t>
    </rPh>
    <rPh sb="1" eb="2">
      <t>ヌシ</t>
    </rPh>
    <phoneticPr fontId="2"/>
  </si>
  <si>
    <t>加入者数</t>
    <rPh sb="0" eb="3">
      <t>カニュウシャ</t>
    </rPh>
    <rPh sb="3" eb="4">
      <t>スウ</t>
    </rPh>
    <phoneticPr fontId="2"/>
  </si>
  <si>
    <t>人</t>
    <rPh sb="0" eb="1">
      <t>ニン</t>
    </rPh>
    <phoneticPr fontId="2"/>
  </si>
  <si>
    <t>円</t>
    <rPh sb="0" eb="1">
      <t>エン</t>
    </rPh>
    <phoneticPr fontId="2"/>
  </si>
  <si>
    <t>　</t>
    <phoneticPr fontId="2"/>
  </si>
  <si>
    <t>　一月当たりの税額
　(年度の税額÷12月）</t>
    <rPh sb="1" eb="2">
      <t>イチ</t>
    </rPh>
    <rPh sb="2" eb="3">
      <t>ツキ</t>
    </rPh>
    <rPh sb="3" eb="4">
      <t>ア</t>
    </rPh>
    <rPh sb="7" eb="9">
      <t>ゼイガク</t>
    </rPh>
    <rPh sb="12" eb="14">
      <t>ネンド</t>
    </rPh>
    <rPh sb="15" eb="17">
      <t>ゼイガク</t>
    </rPh>
    <rPh sb="20" eb="21">
      <t>ツキ</t>
    </rPh>
    <phoneticPr fontId="2"/>
  </si>
  <si>
    <t>〇</t>
    <phoneticPr fontId="2"/>
  </si>
  <si>
    <t>〇</t>
    <phoneticPr fontId="2"/>
  </si>
  <si>
    <t>　　例：6月に通知の場合10か月（6月～3月）、12月に通知の場合4か月（12月～3月）</t>
    <rPh sb="2" eb="3">
      <t>レイ</t>
    </rPh>
    <rPh sb="5" eb="6">
      <t>ガツ</t>
    </rPh>
    <rPh sb="7" eb="9">
      <t>ツウチ</t>
    </rPh>
    <rPh sb="10" eb="12">
      <t>バアイ</t>
    </rPh>
    <rPh sb="15" eb="16">
      <t>ツキ</t>
    </rPh>
    <rPh sb="18" eb="19">
      <t>ガツ</t>
    </rPh>
    <rPh sb="21" eb="22">
      <t>ガツ</t>
    </rPh>
    <phoneticPr fontId="2"/>
  </si>
  <si>
    <t>★試算結果</t>
    <rPh sb="1" eb="3">
      <t>シサン</t>
    </rPh>
    <rPh sb="3" eb="5">
      <t>ケッカ</t>
    </rPh>
    <phoneticPr fontId="2"/>
  </si>
  <si>
    <r>
      <rPr>
        <b/>
        <sz val="11"/>
        <color theme="1"/>
        <rFont val="游ゴシック"/>
        <family val="3"/>
        <charset val="128"/>
        <scheme val="minor"/>
      </rPr>
      <t>　＜重要＞</t>
    </r>
    <r>
      <rPr>
        <sz val="11"/>
        <color theme="1"/>
        <rFont val="游ゴシック"/>
        <family val="2"/>
        <charset val="128"/>
        <scheme val="minor"/>
      </rPr>
      <t>このシートで試算される税額は、入力した内容による概算額です。実際の課税額と異なることがあります。</t>
    </r>
    <rPh sb="2" eb="4">
      <t>ジュウヨウ</t>
    </rPh>
    <rPh sb="11" eb="13">
      <t>シサン</t>
    </rPh>
    <rPh sb="16" eb="18">
      <t>ゼイガク</t>
    </rPh>
    <rPh sb="20" eb="22">
      <t>ニュウリョク</t>
    </rPh>
    <rPh sb="24" eb="26">
      <t>ナイヨウ</t>
    </rPh>
    <rPh sb="29" eb="31">
      <t>ガイサン</t>
    </rPh>
    <rPh sb="31" eb="32">
      <t>ガク</t>
    </rPh>
    <rPh sb="35" eb="37">
      <t>ジッサイ</t>
    </rPh>
    <rPh sb="38" eb="41">
      <t>カゼイガク</t>
    </rPh>
    <rPh sb="42" eb="43">
      <t>コト</t>
    </rPh>
    <phoneticPr fontId="2"/>
  </si>
  <si>
    <t>　●年度途中に40歳、65歳、75歳になる被保険者がいる場合は税額が異なることになります。</t>
    <rPh sb="2" eb="4">
      <t>ネンド</t>
    </rPh>
    <rPh sb="4" eb="6">
      <t>トチュウ</t>
    </rPh>
    <rPh sb="9" eb="10">
      <t>サイ</t>
    </rPh>
    <rPh sb="13" eb="14">
      <t>サイ</t>
    </rPh>
    <rPh sb="17" eb="18">
      <t>サイ</t>
    </rPh>
    <rPh sb="21" eb="25">
      <t>ヒホケンシャ</t>
    </rPh>
    <rPh sb="28" eb="30">
      <t>バアイ</t>
    </rPh>
    <rPh sb="31" eb="33">
      <t>ゼイガク</t>
    </rPh>
    <rPh sb="34" eb="35">
      <t>コト</t>
    </rPh>
    <phoneticPr fontId="2"/>
  </si>
  <si>
    <t>★お知らせ</t>
    <rPh sb="2" eb="3">
      <t>シ</t>
    </rPh>
    <phoneticPr fontId="2"/>
  </si>
  <si>
    <t>①世帯主は国保に加入しますか？</t>
    <rPh sb="1" eb="4">
      <t>セタイヌシ</t>
    </rPh>
    <rPh sb="5" eb="7">
      <t>コクホ</t>
    </rPh>
    <rPh sb="8" eb="10">
      <t>カニュウ</t>
    </rPh>
    <phoneticPr fontId="2"/>
  </si>
  <si>
    <t>②</t>
    <phoneticPr fontId="2"/>
  </si>
  <si>
    <t>←選択してください</t>
    <rPh sb="1" eb="3">
      <t>センタク</t>
    </rPh>
    <phoneticPr fontId="2"/>
  </si>
  <si>
    <t>↓元号をプルダウンから選択</t>
    <rPh sb="1" eb="3">
      <t>ゲンゴウ</t>
    </rPh>
    <rPh sb="11" eb="13">
      <t>センタク</t>
    </rPh>
    <phoneticPr fontId="2"/>
  </si>
  <si>
    <t>　●所得の合計額が2,400万円を超える場合は税額が異なります。</t>
    <rPh sb="2" eb="4">
      <t>ショトク</t>
    </rPh>
    <rPh sb="5" eb="8">
      <t>ゴウケイガク</t>
    </rPh>
    <rPh sb="14" eb="16">
      <t>マンエン</t>
    </rPh>
    <rPh sb="17" eb="18">
      <t>コ</t>
    </rPh>
    <rPh sb="20" eb="22">
      <t>バアイ</t>
    </rPh>
    <rPh sb="23" eb="25">
      <t>ゼイガク</t>
    </rPh>
    <rPh sb="26" eb="27">
      <t>コト</t>
    </rPh>
    <phoneticPr fontId="2"/>
  </si>
  <si>
    <t>令和8年度　国民健康保険税簡易試算シート</t>
    <rPh sb="0" eb="2">
      <t>レイワ</t>
    </rPh>
    <rPh sb="3" eb="5">
      <t>ネンド</t>
    </rPh>
    <rPh sb="6" eb="8">
      <t>コクミン</t>
    </rPh>
    <rPh sb="8" eb="10">
      <t>ケンコウ</t>
    </rPh>
    <rPh sb="10" eb="12">
      <t>ホケン</t>
    </rPh>
    <rPh sb="12" eb="13">
      <t>ゼイ</t>
    </rPh>
    <rPh sb="13" eb="15">
      <t>カンイ</t>
    </rPh>
    <rPh sb="15" eb="17">
      <t>シサン</t>
    </rPh>
    <phoneticPr fontId="2"/>
  </si>
  <si>
    <t>　〇介護分と後期高齢者医療該当の判定を令和8年４月１日現在で行い、年度中は変わらないものとして計算します。</t>
    <rPh sb="2" eb="4">
      <t>カイゴ</t>
    </rPh>
    <rPh sb="4" eb="5">
      <t>ブン</t>
    </rPh>
    <rPh sb="6" eb="8">
      <t>コウキ</t>
    </rPh>
    <rPh sb="8" eb="11">
      <t>コウレイシャ</t>
    </rPh>
    <rPh sb="11" eb="13">
      <t>イリョウ</t>
    </rPh>
    <rPh sb="13" eb="15">
      <t>ガイトウ</t>
    </rPh>
    <rPh sb="16" eb="18">
      <t>ハンテイ</t>
    </rPh>
    <rPh sb="19" eb="21">
      <t>レイワ</t>
    </rPh>
    <rPh sb="22" eb="23">
      <t>ネン</t>
    </rPh>
    <rPh sb="24" eb="25">
      <t>ガツ</t>
    </rPh>
    <rPh sb="26" eb="29">
      <t>ニチゲンザイ</t>
    </rPh>
    <rPh sb="30" eb="31">
      <t>オコナ</t>
    </rPh>
    <rPh sb="33" eb="35">
      <t>ネンド</t>
    </rPh>
    <rPh sb="35" eb="36">
      <t>チュウ</t>
    </rPh>
    <rPh sb="37" eb="38">
      <t>カ</t>
    </rPh>
    <rPh sb="47" eb="49">
      <t>ケイサン</t>
    </rPh>
    <phoneticPr fontId="2"/>
  </si>
  <si>
    <r>
      <t>　②世帯主と国保に加入する全員について生年月日と</t>
    </r>
    <r>
      <rPr>
        <u/>
        <sz val="11"/>
        <color theme="1"/>
        <rFont val="游ゴシック"/>
        <family val="3"/>
        <charset val="128"/>
        <scheme val="minor"/>
      </rPr>
      <t>令和７年中</t>
    </r>
    <r>
      <rPr>
        <sz val="11"/>
        <color theme="1"/>
        <rFont val="游ゴシック"/>
        <family val="2"/>
        <charset val="128"/>
        <scheme val="minor"/>
      </rPr>
      <t>の収入額・所得額を入力します。</t>
    </r>
    <rPh sb="2" eb="5">
      <t>セタイヌシ</t>
    </rPh>
    <rPh sb="6" eb="8">
      <t>コクホ</t>
    </rPh>
    <rPh sb="9" eb="11">
      <t>カニュウ</t>
    </rPh>
    <rPh sb="13" eb="15">
      <t>ゼンイン</t>
    </rPh>
    <rPh sb="19" eb="21">
      <t>セイネン</t>
    </rPh>
    <rPh sb="21" eb="23">
      <t>ガッピ</t>
    </rPh>
    <rPh sb="24" eb="26">
      <t>レイワ</t>
    </rPh>
    <rPh sb="27" eb="28">
      <t>ネン</t>
    </rPh>
    <rPh sb="28" eb="29">
      <t>チュウ</t>
    </rPh>
    <rPh sb="30" eb="32">
      <t>シュウニュウ</t>
    </rPh>
    <rPh sb="32" eb="33">
      <t>ガク</t>
    </rPh>
    <rPh sb="34" eb="36">
      <t>ショトク</t>
    </rPh>
    <rPh sb="36" eb="37">
      <t>ガク</t>
    </rPh>
    <rPh sb="38" eb="40">
      <t>ニュウリョク</t>
    </rPh>
    <phoneticPr fontId="2"/>
  </si>
  <si>
    <t>令和8年度の税額は、令和8年5月までに加入の場合、6月中旬に賦課決定の通知となります。</t>
    <rPh sb="0" eb="2">
      <t>レイワ</t>
    </rPh>
    <rPh sb="3" eb="5">
      <t>ネンド</t>
    </rPh>
    <rPh sb="6" eb="8">
      <t>ゼイガク</t>
    </rPh>
    <rPh sb="10" eb="12">
      <t>レイワ</t>
    </rPh>
    <rPh sb="13" eb="14">
      <t>ネン</t>
    </rPh>
    <rPh sb="15" eb="16">
      <t>ガツ</t>
    </rPh>
    <rPh sb="19" eb="21">
      <t>カニュウ</t>
    </rPh>
    <rPh sb="22" eb="24">
      <t>バアイ</t>
    </rPh>
    <rPh sb="26" eb="27">
      <t>ガツ</t>
    </rPh>
    <rPh sb="27" eb="29">
      <t>チュウジュン</t>
    </rPh>
    <rPh sb="30" eb="32">
      <t>フカ</t>
    </rPh>
    <rPh sb="32" eb="34">
      <t>ケッテイ</t>
    </rPh>
    <rPh sb="35" eb="37">
      <t>ツウチ</t>
    </rPh>
    <phoneticPr fontId="2"/>
  </si>
  <si>
    <t>　　令和8年6月以降に加入の場合、加入手続きの翌月中旬に通知となります。</t>
    <rPh sb="2" eb="4">
      <t>レイワ</t>
    </rPh>
    <rPh sb="5" eb="6">
      <t>ネン</t>
    </rPh>
    <rPh sb="7" eb="8">
      <t>ガツ</t>
    </rPh>
    <rPh sb="8" eb="10">
      <t>イコウ</t>
    </rPh>
    <rPh sb="11" eb="13">
      <t>カニュウ</t>
    </rPh>
    <rPh sb="14" eb="16">
      <t>バアイ</t>
    </rPh>
    <rPh sb="17" eb="19">
      <t>カニュウ</t>
    </rPh>
    <rPh sb="19" eb="21">
      <t>テツヅ</t>
    </rPh>
    <rPh sb="23" eb="25">
      <t>ヨクゲツ</t>
    </rPh>
    <rPh sb="25" eb="27">
      <t>チュウジュン</t>
    </rPh>
    <rPh sb="28" eb="30">
      <t>ツウチ</t>
    </rPh>
    <phoneticPr fontId="2"/>
  </si>
  <si>
    <t>毎月の納付額は、税額の通知の月から令和9年3月までの月数（納期数）で割った額です。</t>
    <rPh sb="0" eb="2">
      <t>マイツキ</t>
    </rPh>
    <rPh sb="3" eb="5">
      <t>ノウフ</t>
    </rPh>
    <rPh sb="5" eb="6">
      <t>ガク</t>
    </rPh>
    <rPh sb="8" eb="10">
      <t>ゼイガク</t>
    </rPh>
    <rPh sb="11" eb="13">
      <t>ツウチ</t>
    </rPh>
    <rPh sb="14" eb="15">
      <t>ツキ</t>
    </rPh>
    <rPh sb="17" eb="19">
      <t>レイワ</t>
    </rPh>
    <rPh sb="20" eb="21">
      <t>ネン</t>
    </rPh>
    <rPh sb="22" eb="23">
      <t>ガツ</t>
    </rPh>
    <rPh sb="26" eb="28">
      <t>ツキスウ</t>
    </rPh>
    <rPh sb="29" eb="31">
      <t>ノウキ</t>
    </rPh>
    <rPh sb="31" eb="32">
      <t>スウ</t>
    </rPh>
    <rPh sb="34" eb="35">
      <t>ワ</t>
    </rPh>
    <rPh sb="37" eb="38">
      <t>ガク</t>
    </rPh>
    <phoneticPr fontId="2"/>
  </si>
  <si>
    <t>子ども</t>
    <rPh sb="0" eb="1">
      <t>コ</t>
    </rPh>
    <phoneticPr fontId="2"/>
  </si>
  <si>
    <t>子ども分</t>
    <rPh sb="0" eb="1">
      <t>コ</t>
    </rPh>
    <rPh sb="3" eb="4">
      <t>ブン</t>
    </rPh>
    <phoneticPr fontId="2"/>
  </si>
  <si>
    <t>子ども分</t>
    <rPh sb="0" eb="1">
      <t>コ</t>
    </rPh>
    <rPh sb="3" eb="4">
      <t>ブン</t>
    </rPh>
    <phoneticPr fontId="2"/>
  </si>
  <si>
    <t>子ども分該当判定</t>
    <rPh sb="0" eb="1">
      <t>コ</t>
    </rPh>
    <rPh sb="3" eb="4">
      <t>ブン</t>
    </rPh>
    <rPh sb="4" eb="6">
      <t>ガイトウ</t>
    </rPh>
    <rPh sb="6" eb="8">
      <t>ハンテイ</t>
    </rPh>
    <phoneticPr fontId="2"/>
  </si>
  <si>
    <t>子ども18歳</t>
    <rPh sb="0" eb="1">
      <t>コ</t>
    </rPh>
    <rPh sb="5" eb="6">
      <t>サイ</t>
    </rPh>
    <phoneticPr fontId="2"/>
  </si>
  <si>
    <t>令和8年度の税額
（4月～3月）</t>
    <rPh sb="0" eb="2">
      <t>レイワ</t>
    </rPh>
    <rPh sb="3" eb="5">
      <t>ネンド</t>
    </rPh>
    <rPh sb="6" eb="8">
      <t>ゼイガク</t>
    </rPh>
    <rPh sb="11" eb="12">
      <t>ガツ</t>
    </rPh>
    <rPh sb="14" eb="15">
      <t>ガツ</t>
    </rPh>
    <phoneticPr fontId="2"/>
  </si>
  <si>
    <t>65歳判断</t>
    <rPh sb="2" eb="3">
      <t>サイ</t>
    </rPh>
    <rPh sb="3" eb="5">
      <t>ハンダン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</si>
</sst>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e&quot;.&quot;m&quot;.&quot;d"/>
    <numFmt numFmtId="177" formatCode="#,##0&quot;円&quot;;\-#,##0&quot;円&quot;"/>
    <numFmt numFmtId="178" formatCode="yyyy&quot;年&quot;m&quot;月&quot;d&quot;日&quot;;@"/>
  </numFmts>
  <fonts count="1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4"/>
      <color theme="1"/>
      <name val="游ゴシック"/>
      <family val="2"/>
      <charset val="128"/>
      <scheme val="minor"/>
    </font>
    <font>
      <sz val="11"/>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u/>
      <sz val="11"/>
      <color theme="1"/>
      <name val="游ゴシック"/>
      <family val="3"/>
      <charset val="128"/>
      <scheme val="minor"/>
    </font>
    <font>
      <sz val="10"/>
      <color theme="1"/>
      <name val="游ゴシック"/>
      <family val="2"/>
      <charset val="128"/>
      <scheme val="minor"/>
    </font>
  </fonts>
  <fills count="10">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hair">
        <color auto="1"/>
      </left>
      <right style="hair">
        <color auto="1"/>
      </right>
      <top style="hair">
        <color auto="1"/>
      </top>
      <bottom style="hair">
        <color auto="1"/>
      </bottom>
      <diagonal/>
    </border>
    <border>
      <left style="hair">
        <color auto="1"/>
      </left>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2" xfId="0" applyFill="1" applyBorder="1">
      <alignment vertical="center"/>
    </xf>
    <xf numFmtId="0" fontId="0" fillId="0" borderId="0" xfId="0" applyBorder="1" applyAlignment="1">
      <alignment horizontal="center" vertical="center"/>
    </xf>
    <xf numFmtId="0" fontId="0" fillId="0" borderId="0" xfId="0" applyBorder="1">
      <alignment vertical="center"/>
    </xf>
    <xf numFmtId="2" fontId="0" fillId="2" borderId="1" xfId="0" applyNumberFormat="1" applyFill="1" applyBorder="1">
      <alignment vertical="center"/>
    </xf>
    <xf numFmtId="38" fontId="0" fillId="2" borderId="1" xfId="1" applyFont="1" applyFill="1" applyBorder="1">
      <alignment vertical="center"/>
    </xf>
    <xf numFmtId="38" fontId="0" fillId="0" borderId="0" xfId="1" applyFont="1" applyFill="1" applyBorder="1">
      <alignment vertical="center"/>
    </xf>
    <xf numFmtId="0" fontId="0" fillId="0" borderId="3" xfId="0" applyBorder="1">
      <alignment vertical="center"/>
    </xf>
    <xf numFmtId="57" fontId="0" fillId="2" borderId="1" xfId="0" applyNumberFormat="1" applyFill="1" applyBorder="1" applyAlignment="1">
      <alignment horizontal="center" vertical="center"/>
    </xf>
    <xf numFmtId="176" fontId="0" fillId="0" borderId="1" xfId="0" applyNumberFormat="1" applyBorder="1" applyAlignment="1">
      <alignment horizontal="center" vertical="center"/>
    </xf>
    <xf numFmtId="40" fontId="0" fillId="2" borderId="1" xfId="1" applyNumberFormat="1" applyFont="1" applyFill="1" applyBorder="1">
      <alignment vertical="center"/>
    </xf>
    <xf numFmtId="0" fontId="0" fillId="0" borderId="1" xfId="0" applyNumberFormat="1" applyFill="1" applyBorder="1" applyAlignment="1">
      <alignment horizontal="center" vertical="center"/>
    </xf>
    <xf numFmtId="40" fontId="0" fillId="2" borderId="1" xfId="0" applyNumberFormat="1" applyFill="1" applyBorder="1">
      <alignment vertical="center"/>
    </xf>
    <xf numFmtId="0" fontId="0" fillId="0" borderId="0" xfId="0" applyAlignment="1">
      <alignment vertical="center" wrapText="1" shrinkToFit="1"/>
    </xf>
    <xf numFmtId="38" fontId="0" fillId="0" borderId="1" xfId="1" applyFont="1" applyBorder="1" applyAlignment="1">
      <alignment horizontal="center" vertical="center"/>
    </xf>
    <xf numFmtId="38" fontId="0" fillId="0" borderId="1" xfId="0" applyNumberFormat="1" applyBorder="1" applyAlignment="1">
      <alignment horizontal="center" vertical="center"/>
    </xf>
    <xf numFmtId="0" fontId="0" fillId="0" borderId="0" xfId="0" applyFill="1" applyBorder="1">
      <alignment vertical="center"/>
    </xf>
    <xf numFmtId="0" fontId="0" fillId="0" borderId="0" xfId="0" applyAlignment="1">
      <alignment horizontal="center" vertical="center" shrinkToFit="1"/>
    </xf>
    <xf numFmtId="0" fontId="0" fillId="0" borderId="0" xfId="0" applyBorder="1" applyAlignment="1">
      <alignment horizontal="center" vertical="center" shrinkToFit="1"/>
    </xf>
    <xf numFmtId="0" fontId="0" fillId="0" borderId="0" xfId="0" applyFill="1" applyBorder="1" applyAlignment="1">
      <alignment horizontal="center" vertical="center" shrinkToFit="1"/>
    </xf>
    <xf numFmtId="0" fontId="0" fillId="0" borderId="0" xfId="0" applyBorder="1" applyAlignment="1">
      <alignment vertical="center" shrinkToFit="1"/>
    </xf>
    <xf numFmtId="0" fontId="0" fillId="3" borderId="1" xfId="0" applyFill="1" applyBorder="1">
      <alignment vertical="center"/>
    </xf>
    <xf numFmtId="0" fontId="0" fillId="4" borderId="1" xfId="0" applyFill="1" applyBorder="1">
      <alignment vertical="center"/>
    </xf>
    <xf numFmtId="0" fontId="0" fillId="5" borderId="1" xfId="0" applyFill="1" applyBorder="1">
      <alignment vertical="center"/>
    </xf>
    <xf numFmtId="0" fontId="0" fillId="5" borderId="1" xfId="1" applyNumberFormat="1" applyFont="1" applyFill="1" applyBorder="1">
      <alignment vertical="center"/>
    </xf>
    <xf numFmtId="0" fontId="0" fillId="5" borderId="1" xfId="0" applyNumberFormat="1" applyFill="1" applyBorder="1">
      <alignment vertical="center"/>
    </xf>
    <xf numFmtId="0" fontId="0" fillId="5" borderId="1" xfId="0" applyNumberFormat="1" applyFill="1" applyBorder="1" applyAlignment="1">
      <alignment horizontal="right" vertical="center" shrinkToFit="1"/>
    </xf>
    <xf numFmtId="0" fontId="0" fillId="5" borderId="1" xfId="0" applyNumberFormat="1" applyFill="1" applyBorder="1" applyAlignment="1">
      <alignment horizontal="center" vertical="center" shrinkToFit="1"/>
    </xf>
    <xf numFmtId="0" fontId="0" fillId="6" borderId="1" xfId="0" applyNumberFormat="1" applyFill="1" applyBorder="1" applyAlignment="1">
      <alignment horizontal="right" vertical="center" shrinkToFit="1"/>
    </xf>
    <xf numFmtId="0" fontId="0" fillId="6" borderId="1" xfId="0" applyNumberFormat="1" applyFill="1" applyBorder="1">
      <alignment vertical="center"/>
    </xf>
    <xf numFmtId="0" fontId="0" fillId="6" borderId="1" xfId="0" applyNumberFormat="1" applyFill="1" applyBorder="1" applyAlignment="1">
      <alignment horizontal="center" vertical="center" shrinkToFit="1"/>
    </xf>
    <xf numFmtId="0" fontId="0" fillId="7" borderId="1" xfId="0" applyNumberFormat="1" applyFill="1" applyBorder="1" applyAlignment="1">
      <alignment vertical="center" shrinkToFit="1"/>
    </xf>
    <xf numFmtId="0" fontId="0" fillId="7" borderId="1" xfId="0" applyNumberFormat="1" applyFill="1" applyBorder="1" applyAlignment="1">
      <alignment vertical="center"/>
    </xf>
    <xf numFmtId="0" fontId="0" fillId="7" borderId="1" xfId="1" applyNumberFormat="1" applyFont="1" applyFill="1" applyBorder="1" applyAlignment="1">
      <alignment horizontal="right" vertical="center" shrinkToFit="1"/>
    </xf>
    <xf numFmtId="0" fontId="0" fillId="8" borderId="1" xfId="0" applyFill="1" applyBorder="1">
      <alignment vertical="center"/>
    </xf>
    <xf numFmtId="0" fontId="0" fillId="8" borderId="1" xfId="0" applyNumberFormat="1" applyFill="1" applyBorder="1">
      <alignment vertical="center"/>
    </xf>
    <xf numFmtId="0" fontId="0" fillId="0" borderId="0" xfId="0" applyAlignment="1">
      <alignment vertical="center" shrinkToFit="1"/>
    </xf>
    <xf numFmtId="0" fontId="0" fillId="0" borderId="0" xfId="0" applyAlignment="1">
      <alignment vertical="center" wrapText="1"/>
    </xf>
    <xf numFmtId="0" fontId="0" fillId="9" borderId="1" xfId="0" applyFill="1" applyBorder="1">
      <alignment vertical="center"/>
    </xf>
    <xf numFmtId="0" fontId="0" fillId="9" borderId="1" xfId="0" applyFill="1" applyBorder="1" applyAlignment="1">
      <alignment vertical="center" wrapText="1"/>
    </xf>
    <xf numFmtId="0" fontId="0" fillId="7" borderId="1" xfId="0" applyFill="1" applyBorder="1">
      <alignment vertical="center"/>
    </xf>
    <xf numFmtId="0" fontId="0" fillId="7" borderId="1" xfId="0" applyFill="1" applyBorder="1" applyAlignment="1">
      <alignment vertical="center" wrapText="1"/>
    </xf>
    <xf numFmtId="0" fontId="0" fillId="8" borderId="1" xfId="0" applyFill="1" applyBorder="1" applyAlignment="1">
      <alignment vertical="center" wrapText="1"/>
    </xf>
    <xf numFmtId="0" fontId="0" fillId="8" borderId="5" xfId="0" applyFill="1" applyBorder="1">
      <alignment vertical="center"/>
    </xf>
    <xf numFmtId="0" fontId="0" fillId="0" borderId="6" xfId="0" applyFill="1" applyBorder="1">
      <alignment vertical="center"/>
    </xf>
    <xf numFmtId="1" fontId="0" fillId="0" borderId="0" xfId="0" applyNumberFormat="1">
      <alignment vertical="center"/>
    </xf>
    <xf numFmtId="38" fontId="0" fillId="0" borderId="0" xfId="0" applyNumberFormat="1">
      <alignment vertical="center"/>
    </xf>
    <xf numFmtId="0" fontId="0" fillId="0" borderId="7" xfId="0" applyFill="1" applyBorder="1" applyAlignment="1">
      <alignment horizontal="center" vertical="center"/>
    </xf>
    <xf numFmtId="0" fontId="3" fillId="0" borderId="1" xfId="0" applyFont="1" applyBorder="1" applyAlignment="1">
      <alignment horizontal="center"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3" fillId="0" borderId="0" xfId="0" applyFont="1" applyFill="1" applyBorder="1" applyAlignment="1">
      <alignment horizontal="center" vertical="center"/>
    </xf>
    <xf numFmtId="0" fontId="0" fillId="0" borderId="0" xfId="0" applyAlignment="1">
      <alignment vertical="center"/>
    </xf>
    <xf numFmtId="0" fontId="0" fillId="0" borderId="16" xfId="0" applyBorder="1">
      <alignment vertical="center"/>
    </xf>
    <xf numFmtId="0" fontId="0" fillId="0" borderId="19" xfId="0" applyBorder="1">
      <alignment vertical="center"/>
    </xf>
    <xf numFmtId="0" fontId="3" fillId="0" borderId="0" xfId="0" applyFont="1">
      <alignment vertical="center"/>
    </xf>
    <xf numFmtId="0" fontId="0" fillId="0" borderId="0" xfId="0" applyAlignment="1">
      <alignment horizontal="right" vertical="center"/>
    </xf>
    <xf numFmtId="0" fontId="3" fillId="0" borderId="0" xfId="0" applyFont="1" applyFill="1" applyBorder="1" applyAlignment="1">
      <alignment horizontal="left" vertical="center"/>
    </xf>
    <xf numFmtId="0" fontId="5" fillId="0" borderId="0" xfId="0" applyFont="1">
      <alignment vertical="center"/>
    </xf>
    <xf numFmtId="0" fontId="0" fillId="7" borderId="1" xfId="0" applyFill="1"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177" fontId="0" fillId="8" borderId="1" xfId="0" applyNumberFormat="1" applyFill="1" applyBorder="1" applyProtection="1">
      <alignment vertical="center"/>
      <protection locked="0"/>
    </xf>
    <xf numFmtId="0" fontId="0" fillId="0" borderId="1" xfId="0" applyBorder="1" applyAlignment="1" applyProtection="1">
      <alignment horizontal="center" vertical="center"/>
      <protection hidden="1"/>
    </xf>
    <xf numFmtId="0" fontId="6" fillId="0" borderId="0" xfId="0" applyFont="1" applyFill="1" applyBorder="1" applyAlignment="1" applyProtection="1">
      <alignment horizontal="center" vertical="center"/>
      <protection hidden="1"/>
    </xf>
    <xf numFmtId="14" fontId="7" fillId="0" borderId="0" xfId="0" applyNumberFormat="1" applyFont="1" applyProtection="1">
      <alignment vertical="center"/>
      <protection hidden="1"/>
    </xf>
    <xf numFmtId="0" fontId="7" fillId="0" borderId="0" xfId="0" applyFont="1" applyProtection="1">
      <alignment vertical="center"/>
      <protection hidden="1"/>
    </xf>
    <xf numFmtId="178" fontId="7" fillId="0" borderId="0" xfId="0" applyNumberFormat="1" applyFont="1" applyProtection="1">
      <alignment vertical="center"/>
      <protection hidden="1"/>
    </xf>
    <xf numFmtId="0" fontId="4" fillId="0" borderId="15" xfId="0" applyFont="1" applyBorder="1" applyProtection="1">
      <alignment vertical="center"/>
      <protection hidden="1"/>
    </xf>
    <xf numFmtId="0" fontId="0" fillId="0" borderId="13" xfId="0"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vertical="center" wrapText="1"/>
    </xf>
    <xf numFmtId="0" fontId="9" fillId="0" borderId="1" xfId="0" applyFont="1" applyFill="1" applyBorder="1" applyAlignment="1">
      <alignment horizontal="center" vertical="center"/>
    </xf>
    <xf numFmtId="1" fontId="0" fillId="5" borderId="1" xfId="0" applyNumberFormat="1" applyFill="1" applyBorder="1">
      <alignment vertical="center"/>
    </xf>
    <xf numFmtId="38" fontId="0" fillId="5" borderId="1" xfId="0" applyNumberFormat="1" applyFill="1"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7" borderId="0" xfId="0" applyFill="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38" fontId="4" fillId="0" borderId="15" xfId="1" applyFont="1" applyBorder="1" applyAlignment="1" applyProtection="1">
      <alignment horizontal="right" vertical="center"/>
      <protection hidden="1"/>
    </xf>
    <xf numFmtId="38" fontId="4" fillId="0" borderId="18" xfId="1" applyFont="1" applyBorder="1" applyAlignment="1" applyProtection="1">
      <alignment horizontal="right" vertical="center"/>
      <protection hidden="1"/>
    </xf>
    <xf numFmtId="0" fontId="0" fillId="0" borderId="1"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1" xfId="1" applyNumberFormat="1" applyFont="1" applyFill="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40"/>
  <sheetViews>
    <sheetView tabSelected="1" workbookViewId="0">
      <selection activeCell="D18" sqref="D18"/>
    </sheetView>
  </sheetViews>
  <sheetFormatPr defaultRowHeight="18.75" x14ac:dyDescent="0.4"/>
  <cols>
    <col min="1" max="1" width="4.75" customWidth="1"/>
    <col min="3" max="3" width="7.25" customWidth="1"/>
    <col min="4" max="4" width="5.25" customWidth="1"/>
    <col min="5" max="5" width="3.375" bestFit="1" customWidth="1"/>
    <col min="6" max="6" width="5.625" customWidth="1"/>
    <col min="7" max="7" width="3.375" customWidth="1"/>
    <col min="8" max="8" width="5" customWidth="1"/>
    <col min="9" max="9" width="3.375" bestFit="1" customWidth="1"/>
    <col min="10" max="10" width="9.125" bestFit="1" customWidth="1"/>
    <col min="11" max="13" width="15.125" customWidth="1"/>
    <col min="17" max="17" width="15.625" bestFit="1" customWidth="1"/>
  </cols>
  <sheetData>
    <row r="1" spans="1:13" x14ac:dyDescent="0.4">
      <c r="B1" t="s">
        <v>107</v>
      </c>
    </row>
    <row r="3" spans="1:13" x14ac:dyDescent="0.4">
      <c r="A3" s="63" t="s">
        <v>63</v>
      </c>
    </row>
    <row r="4" spans="1:13" x14ac:dyDescent="0.4">
      <c r="A4" t="s">
        <v>108</v>
      </c>
    </row>
    <row r="5" spans="1:13" x14ac:dyDescent="0.4">
      <c r="A5" t="s">
        <v>100</v>
      </c>
    </row>
    <row r="6" spans="1:13" x14ac:dyDescent="0.4">
      <c r="A6" t="s">
        <v>65</v>
      </c>
    </row>
    <row r="7" spans="1:13" x14ac:dyDescent="0.4">
      <c r="A7" t="s">
        <v>64</v>
      </c>
    </row>
    <row r="8" spans="1:13" x14ac:dyDescent="0.4">
      <c r="A8" t="s">
        <v>106</v>
      </c>
    </row>
    <row r="9" spans="1:13" x14ac:dyDescent="0.4">
      <c r="A9" s="63" t="s">
        <v>66</v>
      </c>
    </row>
    <row r="10" spans="1:13" x14ac:dyDescent="0.4">
      <c r="A10" t="s">
        <v>67</v>
      </c>
    </row>
    <row r="11" spans="1:13" x14ac:dyDescent="0.4">
      <c r="A11" t="s">
        <v>109</v>
      </c>
    </row>
    <row r="12" spans="1:13" x14ac:dyDescent="0.4">
      <c r="B12" t="s">
        <v>84</v>
      </c>
    </row>
    <row r="14" spans="1:13" x14ac:dyDescent="0.4">
      <c r="A14" t="s">
        <v>102</v>
      </c>
      <c r="E14" s="60"/>
      <c r="F14" s="84" t="s">
        <v>82</v>
      </c>
      <c r="G14" s="84"/>
      <c r="H14" s="84"/>
      <c r="I14" t="s">
        <v>104</v>
      </c>
    </row>
    <row r="16" spans="1:13" x14ac:dyDescent="0.4">
      <c r="A16" s="91" t="s">
        <v>103</v>
      </c>
      <c r="B16" s="91"/>
      <c r="C16" s="92" t="s">
        <v>69</v>
      </c>
      <c r="D16" s="93"/>
      <c r="E16" s="93"/>
      <c r="F16" s="93"/>
      <c r="G16" s="93"/>
      <c r="H16" s="93"/>
      <c r="I16" s="53"/>
      <c r="J16" s="82" t="s">
        <v>78</v>
      </c>
      <c r="K16" s="57" t="s">
        <v>79</v>
      </c>
      <c r="L16" s="57" t="s">
        <v>86</v>
      </c>
      <c r="M16" s="57" t="s">
        <v>87</v>
      </c>
    </row>
    <row r="17" spans="1:19" x14ac:dyDescent="0.4">
      <c r="A17" s="91"/>
      <c r="B17" s="91"/>
      <c r="C17" s="54" t="s">
        <v>105</v>
      </c>
      <c r="D17" s="55"/>
      <c r="E17" s="55"/>
      <c r="F17" s="55"/>
      <c r="G17" s="55"/>
      <c r="H17" s="55"/>
      <c r="I17" s="56"/>
      <c r="J17" s="83"/>
      <c r="K17" s="58" t="s">
        <v>80</v>
      </c>
      <c r="L17" s="58" t="s">
        <v>80</v>
      </c>
      <c r="M17" s="58" t="s">
        <v>88</v>
      </c>
      <c r="P17" s="71" t="s">
        <v>69</v>
      </c>
      <c r="Q17" s="72">
        <v>46113</v>
      </c>
      <c r="R17" s="73"/>
      <c r="S17" s="73" t="s">
        <v>89</v>
      </c>
    </row>
    <row r="18" spans="1:19" x14ac:dyDescent="0.4">
      <c r="A18" s="1">
        <v>1</v>
      </c>
      <c r="B18" s="52" t="s">
        <v>68</v>
      </c>
      <c r="C18" s="67" t="s">
        <v>72</v>
      </c>
      <c r="D18" s="68"/>
      <c r="E18" s="2" t="s">
        <v>75</v>
      </c>
      <c r="F18" s="68"/>
      <c r="G18" s="2" t="s">
        <v>76</v>
      </c>
      <c r="H18" s="68"/>
      <c r="I18" s="2" t="s">
        <v>77</v>
      </c>
      <c r="J18" s="70">
        <f>IFERROR(DATEDIF(Q18,Q$17,"Y"),"")</f>
        <v>101</v>
      </c>
      <c r="K18" s="69"/>
      <c r="L18" s="69"/>
      <c r="M18" s="69"/>
      <c r="P18" s="73" t="str">
        <f>IF(C18="","",IF(C18="大正",1911,IF(C18="昭和",1925,IF(C18="平成",1988,IF(C18="令和",2018,""))))+RIGHT(D18+100,2)&amp;RIGHT(表示!F18+100,2)&amp;RIGHT(表示!H18+100,2))</f>
        <v>19250000</v>
      </c>
      <c r="Q18" s="74">
        <f t="shared" ref="Q18:Q25" si="0">DATE(MID(P18,1,4),MID(P18,5,2),MID(P18,7,2))</f>
        <v>9101</v>
      </c>
      <c r="R18" s="73"/>
      <c r="S18" s="73">
        <f>IF(F14="いいえ・なし",2,1)</f>
        <v>1</v>
      </c>
    </row>
    <row r="19" spans="1:19" x14ac:dyDescent="0.4">
      <c r="A19" s="1">
        <v>2</v>
      </c>
      <c r="B19" s="2" t="s">
        <v>85</v>
      </c>
      <c r="C19" s="67"/>
      <c r="D19" s="68"/>
      <c r="E19" s="2" t="s">
        <v>75</v>
      </c>
      <c r="F19" s="68"/>
      <c r="G19" s="2" t="s">
        <v>76</v>
      </c>
      <c r="H19" s="68"/>
      <c r="I19" s="2" t="s">
        <v>77</v>
      </c>
      <c r="J19" s="70" t="str">
        <f t="shared" ref="J19:J25" si="1">IFERROR(DATEDIF(Q19,Q$17,"Y"),"")</f>
        <v/>
      </c>
      <c r="K19" s="69"/>
      <c r="L19" s="69"/>
      <c r="M19" s="69"/>
      <c r="P19" s="73" t="str">
        <f>IF(C19="","",IF(C19="大正",1911,IF(C19="昭和",1925,IF(C19="平成",1988,IF(C19="令和",2018,""))))+RIGHT(D19+100,2)&amp;RIGHT(表示!F19+100,2)&amp;RIGHT(表示!H19+100,2))</f>
        <v/>
      </c>
      <c r="Q19" s="74" t="e">
        <f t="shared" si="0"/>
        <v>#VALUE!</v>
      </c>
      <c r="R19" s="73"/>
      <c r="S19" s="73" t="str">
        <f>IF(J19="","",3)</f>
        <v/>
      </c>
    </row>
    <row r="20" spans="1:19" x14ac:dyDescent="0.4">
      <c r="A20" s="1">
        <v>3</v>
      </c>
      <c r="B20" s="2" t="s">
        <v>85</v>
      </c>
      <c r="C20" s="67"/>
      <c r="D20" s="68"/>
      <c r="E20" s="2" t="s">
        <v>75</v>
      </c>
      <c r="F20" s="68"/>
      <c r="G20" s="2" t="s">
        <v>76</v>
      </c>
      <c r="H20" s="68"/>
      <c r="I20" s="2" t="s">
        <v>77</v>
      </c>
      <c r="J20" s="70" t="str">
        <f t="shared" si="1"/>
        <v/>
      </c>
      <c r="K20" s="69"/>
      <c r="L20" s="69"/>
      <c r="M20" s="69"/>
      <c r="P20" s="73" t="str">
        <f>IF(C20="","",IF(C20="大正",1911,IF(C20="昭和",1925,IF(C20="平成",1988,IF(C20="令和",2018,""))))+RIGHT(D20+100,2)&amp;RIGHT(表示!F20+100,2)&amp;RIGHT(表示!H20+100,2))</f>
        <v/>
      </c>
      <c r="Q20" s="74" t="e">
        <f t="shared" si="0"/>
        <v>#VALUE!</v>
      </c>
      <c r="R20" s="73"/>
      <c r="S20" s="73" t="str">
        <f t="shared" ref="S20:S25" si="2">IF(J20="","",3)</f>
        <v/>
      </c>
    </row>
    <row r="21" spans="1:19" x14ac:dyDescent="0.4">
      <c r="A21" s="1">
        <v>4</v>
      </c>
      <c r="B21" s="2" t="s">
        <v>85</v>
      </c>
      <c r="C21" s="67"/>
      <c r="D21" s="68"/>
      <c r="E21" s="2" t="s">
        <v>75</v>
      </c>
      <c r="F21" s="68"/>
      <c r="G21" s="2" t="s">
        <v>76</v>
      </c>
      <c r="H21" s="68"/>
      <c r="I21" s="2" t="s">
        <v>77</v>
      </c>
      <c r="J21" s="70" t="str">
        <f t="shared" si="1"/>
        <v/>
      </c>
      <c r="K21" s="69"/>
      <c r="L21" s="69"/>
      <c r="M21" s="69"/>
      <c r="P21" s="73" t="str">
        <f>IF(C21="","",IF(C21="大正",1911,IF(C21="昭和",1925,IF(C21="平成",1988,IF(C21="令和",2018,""))))+RIGHT(D21+100,2)&amp;RIGHT(表示!F21+100,2)&amp;RIGHT(表示!H21+100,2))</f>
        <v/>
      </c>
      <c r="Q21" s="74" t="e">
        <f t="shared" si="0"/>
        <v>#VALUE!</v>
      </c>
      <c r="R21" s="73"/>
      <c r="S21" s="73" t="str">
        <f t="shared" si="2"/>
        <v/>
      </c>
    </row>
    <row r="22" spans="1:19" x14ac:dyDescent="0.4">
      <c r="A22" s="1">
        <v>5</v>
      </c>
      <c r="B22" s="2" t="s">
        <v>85</v>
      </c>
      <c r="C22" s="67"/>
      <c r="D22" s="68"/>
      <c r="E22" s="2" t="s">
        <v>75</v>
      </c>
      <c r="F22" s="68"/>
      <c r="G22" s="2" t="s">
        <v>76</v>
      </c>
      <c r="H22" s="68"/>
      <c r="I22" s="2" t="s">
        <v>77</v>
      </c>
      <c r="J22" s="70" t="str">
        <f t="shared" si="1"/>
        <v/>
      </c>
      <c r="K22" s="69"/>
      <c r="L22" s="69"/>
      <c r="M22" s="69"/>
      <c r="P22" s="73" t="str">
        <f>IF(C22="","",IF(C22="大正",1911,IF(C22="昭和",1925,IF(C22="平成",1988,IF(C22="令和",2018,""))))+RIGHT(D22+100,2)&amp;RIGHT(表示!F22+100,2)&amp;RIGHT(表示!H22+100,2))</f>
        <v/>
      </c>
      <c r="Q22" s="74" t="e">
        <f t="shared" si="0"/>
        <v>#VALUE!</v>
      </c>
      <c r="R22" s="73"/>
      <c r="S22" s="73" t="str">
        <f t="shared" si="2"/>
        <v/>
      </c>
    </row>
    <row r="23" spans="1:19" x14ac:dyDescent="0.4">
      <c r="A23" s="1">
        <v>6</v>
      </c>
      <c r="B23" s="2" t="s">
        <v>85</v>
      </c>
      <c r="C23" s="67"/>
      <c r="D23" s="68"/>
      <c r="E23" s="2" t="s">
        <v>75</v>
      </c>
      <c r="F23" s="68"/>
      <c r="G23" s="2" t="s">
        <v>76</v>
      </c>
      <c r="H23" s="68"/>
      <c r="I23" s="2" t="s">
        <v>77</v>
      </c>
      <c r="J23" s="70" t="str">
        <f t="shared" si="1"/>
        <v/>
      </c>
      <c r="K23" s="69"/>
      <c r="L23" s="69"/>
      <c r="M23" s="69"/>
      <c r="P23" s="73" t="str">
        <f>IF(C23="","",IF(C23="大正",1911,IF(C23="昭和",1925,IF(C23="平成",1988,IF(C23="令和",2018,""))))+RIGHT(D23+100,2)&amp;RIGHT(表示!F23+100,2)&amp;RIGHT(表示!H23+100,2))</f>
        <v/>
      </c>
      <c r="Q23" s="74" t="e">
        <f t="shared" si="0"/>
        <v>#VALUE!</v>
      </c>
      <c r="R23" s="73"/>
      <c r="S23" s="73" t="str">
        <f t="shared" si="2"/>
        <v/>
      </c>
    </row>
    <row r="24" spans="1:19" x14ac:dyDescent="0.4">
      <c r="A24" s="1">
        <v>7</v>
      </c>
      <c r="B24" s="2" t="s">
        <v>85</v>
      </c>
      <c r="C24" s="67"/>
      <c r="D24" s="68"/>
      <c r="E24" s="2" t="s">
        <v>75</v>
      </c>
      <c r="F24" s="68"/>
      <c r="G24" s="2" t="s">
        <v>76</v>
      </c>
      <c r="H24" s="68"/>
      <c r="I24" s="2" t="s">
        <v>77</v>
      </c>
      <c r="J24" s="70" t="str">
        <f t="shared" si="1"/>
        <v/>
      </c>
      <c r="K24" s="69"/>
      <c r="L24" s="69"/>
      <c r="M24" s="69"/>
      <c r="P24" s="73" t="str">
        <f>IF(C24="","",IF(C24="大正",1911,IF(C24="昭和",1925,IF(C24="平成",1988,IF(C24="令和",2018,""))))+RIGHT(D24+100,2)&amp;RIGHT(表示!F24+100,2)&amp;RIGHT(表示!H24+100,2))</f>
        <v/>
      </c>
      <c r="Q24" s="74" t="e">
        <f t="shared" si="0"/>
        <v>#VALUE!</v>
      </c>
      <c r="R24" s="73"/>
      <c r="S24" s="73" t="str">
        <f t="shared" si="2"/>
        <v/>
      </c>
    </row>
    <row r="25" spans="1:19" x14ac:dyDescent="0.4">
      <c r="A25" s="1">
        <v>8</v>
      </c>
      <c r="B25" s="2" t="s">
        <v>85</v>
      </c>
      <c r="C25" s="67"/>
      <c r="D25" s="68"/>
      <c r="E25" s="2" t="s">
        <v>75</v>
      </c>
      <c r="F25" s="68"/>
      <c r="G25" s="2" t="s">
        <v>76</v>
      </c>
      <c r="H25" s="68"/>
      <c r="I25" s="2" t="s">
        <v>77</v>
      </c>
      <c r="J25" s="70" t="str">
        <f t="shared" si="1"/>
        <v/>
      </c>
      <c r="K25" s="69"/>
      <c r="L25" s="69"/>
      <c r="M25" s="69"/>
      <c r="P25" s="73" t="str">
        <f>IF(C25="","",IF(C25="大正",1911,IF(C25="昭和",1925,IF(C25="平成",1988,IF(C25="令和",2018,""))))+RIGHT(D25+100,2)&amp;RIGHT(表示!F25+100,2)&amp;RIGHT(表示!H25+100,2))</f>
        <v/>
      </c>
      <c r="Q25" s="74" t="e">
        <f t="shared" si="0"/>
        <v>#VALUE!</v>
      </c>
      <c r="R25" s="73"/>
      <c r="S25" s="73" t="str">
        <f t="shared" si="2"/>
        <v/>
      </c>
    </row>
    <row r="26" spans="1:19" ht="64.5" customHeight="1" x14ac:dyDescent="0.4"/>
    <row r="27" spans="1:19" x14ac:dyDescent="0.4">
      <c r="A27" s="65" t="s">
        <v>98</v>
      </c>
      <c r="B27" s="59"/>
    </row>
    <row r="28" spans="1:19" x14ac:dyDescent="0.4">
      <c r="A28" s="66" t="s">
        <v>99</v>
      </c>
    </row>
    <row r="29" spans="1:19" ht="19.5" thickBot="1" x14ac:dyDescent="0.45"/>
    <row r="30" spans="1:19" ht="24.75" thickBot="1" x14ac:dyDescent="0.45">
      <c r="B30" s="76" t="s">
        <v>90</v>
      </c>
      <c r="C30" s="75">
        <f>'世帯試算 (個別)'!B9</f>
        <v>1</v>
      </c>
      <c r="D30" s="61" t="s">
        <v>91</v>
      </c>
    </row>
    <row r="31" spans="1:19" ht="19.5" thickBot="1" x14ac:dyDescent="0.45"/>
    <row r="32" spans="1:19" ht="36" customHeight="1" thickBot="1" x14ac:dyDescent="0.45">
      <c r="B32" s="85" t="s">
        <v>118</v>
      </c>
      <c r="C32" s="86"/>
      <c r="D32" s="86"/>
      <c r="E32" s="89">
        <f>'世帯試算 (個別)'!L5</f>
        <v>18500</v>
      </c>
      <c r="F32" s="89"/>
      <c r="G32" s="89"/>
      <c r="H32" s="89"/>
      <c r="I32" s="61" t="s">
        <v>92</v>
      </c>
    </row>
    <row r="33" spans="1:9" ht="37.5" customHeight="1" thickBot="1" x14ac:dyDescent="0.45">
      <c r="B33" s="87" t="s">
        <v>94</v>
      </c>
      <c r="C33" s="88"/>
      <c r="D33" s="88"/>
      <c r="E33" s="90">
        <f>ROUNDUP(E32/12,0)</f>
        <v>1542</v>
      </c>
      <c r="F33" s="90"/>
      <c r="G33" s="90"/>
      <c r="H33" s="90"/>
      <c r="I33" s="62" t="s">
        <v>92</v>
      </c>
    </row>
    <row r="34" spans="1:9" x14ac:dyDescent="0.4">
      <c r="B34" t="s">
        <v>93</v>
      </c>
    </row>
    <row r="35" spans="1:9" x14ac:dyDescent="0.4">
      <c r="A35" s="63" t="s">
        <v>101</v>
      </c>
      <c r="B35" s="63"/>
    </row>
    <row r="36" spans="1:9" x14ac:dyDescent="0.4">
      <c r="A36" s="64" t="s">
        <v>95</v>
      </c>
      <c r="B36" t="s">
        <v>110</v>
      </c>
    </row>
    <row r="37" spans="1:9" x14ac:dyDescent="0.4">
      <c r="B37" t="s">
        <v>111</v>
      </c>
    </row>
    <row r="38" spans="1:9" ht="6.75" customHeight="1" x14ac:dyDescent="0.4"/>
    <row r="39" spans="1:9" x14ac:dyDescent="0.4">
      <c r="A39" s="64" t="s">
        <v>96</v>
      </c>
      <c r="B39" t="s">
        <v>112</v>
      </c>
    </row>
    <row r="40" spans="1:9" x14ac:dyDescent="0.4">
      <c r="B40" t="s">
        <v>97</v>
      </c>
    </row>
  </sheetData>
  <sheetProtection algorithmName="SHA-512" hashValue="OmBNpd7dFpn/N3PBZ+E9CxdwOB3CHtfutNDILve+glSEMjZ0TqsNSSW4E1BE1ZSqixGlVkjObwTMLs9Kf//xeA==" saltValue="mENi3HjG+Q98OGSgbGwF9w==" spinCount="100000" sheet="1" selectLockedCells="1"/>
  <mergeCells count="8">
    <mergeCell ref="J16:J17"/>
    <mergeCell ref="F14:H14"/>
    <mergeCell ref="B32:D32"/>
    <mergeCell ref="B33:D33"/>
    <mergeCell ref="E32:H32"/>
    <mergeCell ref="E33:H33"/>
    <mergeCell ref="A16:B17"/>
    <mergeCell ref="C16:H16"/>
  </mergeCells>
  <phoneticPr fontId="2"/>
  <dataValidations count="3">
    <dataValidation type="whole" allowBlank="1" showInputMessage="1" showErrorMessage="1" sqref="F19:F25" xr:uid="{00000000-0002-0000-0000-000000000000}">
      <formula1>1</formula1>
      <formula2>12</formula2>
    </dataValidation>
    <dataValidation type="whole" allowBlank="1" showInputMessage="1" showErrorMessage="1" error="1～12" sqref="F18" xr:uid="{00000000-0002-0000-0000-000001000000}">
      <formula1>1</formula1>
      <formula2>12</formula2>
    </dataValidation>
    <dataValidation type="whole" allowBlank="1" showInputMessage="1" showErrorMessage="1" sqref="H18:H25" xr:uid="{00000000-0002-0000-0000-000002000000}">
      <formula1>1</formula1>
      <formula2>31</formula2>
    </dataValidation>
  </dataValidations>
  <pageMargins left="0.70866141732283472" right="0.70866141732283472" top="0.74803149606299213" bottom="0.74803149606299213" header="0.31496062992125984" footer="0.31496062992125984"/>
  <pageSetup paperSize="9" scale="7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'世帯試算 (個別)'!$Y$2:$Y$3</xm:f>
          </x14:formula1>
          <xm:sqref>F14:H14</xm:sqref>
        </x14:dataValidation>
        <x14:dataValidation type="list" allowBlank="1" showInputMessage="1" showErrorMessage="1" xr:uid="{00000000-0002-0000-0000-000003000000}">
          <x14:formula1>
            <xm:f>'世帯試算 (個別)'!$AB$2:$AB$5</xm:f>
          </x14:formula1>
          <xm:sqref>C18:C25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pageSetUpPr fitToPage="1"/>
  </sheetPr>
  <dimension ref="A1:BD82"/>
  <sheetViews>
    <sheetView zoomScale="70" zoomScaleNormal="70" workbookViewId="0"/>
  </sheetViews>
  <sheetFormatPr defaultRowHeight="18.75" x14ac:dyDescent="0.4"/>
  <cols>
    <col min="2" max="2" width="9.5" bestFit="1" customWidth="1"/>
    <col min="3" max="3" width="11.5" customWidth="1"/>
    <col min="4" max="4" width="11" bestFit="1" customWidth="1"/>
    <col min="7" max="7" width="9.125" bestFit="1" customWidth="1"/>
    <col min="8" max="9" width="9.5" bestFit="1" customWidth="1"/>
    <col min="14" max="14" width="11.75" bestFit="1" customWidth="1"/>
    <col min="18" max="18" width="10.75" customWidth="1"/>
    <col min="19" max="19" width="9.375" bestFit="1" customWidth="1"/>
    <col min="20" max="20" width="10.625" bestFit="1" customWidth="1"/>
    <col min="21" max="21" width="11" bestFit="1" customWidth="1"/>
    <col min="22" max="22" width="9.25" bestFit="1" customWidth="1"/>
  </cols>
  <sheetData>
    <row r="1" spans="1:56" x14ac:dyDescent="0.4">
      <c r="A1" s="1"/>
      <c r="B1" s="2" t="s">
        <v>0</v>
      </c>
      <c r="C1" s="2" t="s">
        <v>1</v>
      </c>
      <c r="D1" s="2" t="s">
        <v>2</v>
      </c>
      <c r="E1" s="3" t="s">
        <v>3</v>
      </c>
      <c r="F1" s="4"/>
      <c r="H1" s="5" t="s">
        <v>4</v>
      </c>
      <c r="I1" s="2" t="s">
        <v>5</v>
      </c>
      <c r="J1" s="2" t="s">
        <v>6</v>
      </c>
      <c r="K1" s="2" t="s">
        <v>7</v>
      </c>
      <c r="L1" s="6"/>
      <c r="M1" s="6" t="s">
        <v>8</v>
      </c>
      <c r="N1" s="6" t="s">
        <v>119</v>
      </c>
      <c r="O1" s="6"/>
      <c r="Q1" s="3" t="s">
        <v>9</v>
      </c>
      <c r="R1" s="3" t="s">
        <v>10</v>
      </c>
      <c r="S1" s="3" t="s">
        <v>11</v>
      </c>
      <c r="T1" s="79" t="s">
        <v>117</v>
      </c>
      <c r="U1" s="3" t="s">
        <v>12</v>
      </c>
      <c r="V1" s="3" t="s">
        <v>13</v>
      </c>
      <c r="W1" s="3" t="s">
        <v>14</v>
      </c>
      <c r="X1" s="7"/>
      <c r="Y1" s="51" t="s">
        <v>81</v>
      </c>
      <c r="Z1" s="6"/>
      <c r="AB1" s="6" t="s">
        <v>70</v>
      </c>
      <c r="AC1" s="7"/>
    </row>
    <row r="2" spans="1:56" x14ac:dyDescent="0.4">
      <c r="A2" s="1" t="s">
        <v>15</v>
      </c>
      <c r="B2" s="8">
        <v>7.8</v>
      </c>
      <c r="C2" s="9">
        <v>24600</v>
      </c>
      <c r="D2" s="9">
        <v>18000</v>
      </c>
      <c r="E2" s="9">
        <v>670000</v>
      </c>
      <c r="F2" s="10"/>
      <c r="H2" s="11"/>
      <c r="I2" s="9">
        <v>430000</v>
      </c>
      <c r="J2" s="9">
        <v>310000</v>
      </c>
      <c r="K2" s="9">
        <v>570000</v>
      </c>
      <c r="L2" s="10"/>
      <c r="M2" s="9">
        <v>1</v>
      </c>
      <c r="N2" s="94">
        <v>19610101</v>
      </c>
      <c r="O2" s="10"/>
      <c r="Q2" s="12">
        <v>46113</v>
      </c>
      <c r="R2" s="13">
        <f>DATE(YEAR(Q2)-6,4,1)</f>
        <v>43922</v>
      </c>
      <c r="S2" s="13">
        <f>DATE(YEAR(Q2)-40,5,1)</f>
        <v>31533</v>
      </c>
      <c r="T2" s="13">
        <f>DATE(YEAR(Q2)-18,4,1)</f>
        <v>39539</v>
      </c>
      <c r="U2" s="13">
        <f>DATE(YEAR(Q2)-65,5,1)</f>
        <v>22402</v>
      </c>
      <c r="V2" s="13">
        <f>DATE(YEAR(Q2)-65,1,2)</f>
        <v>22283</v>
      </c>
      <c r="W2" s="13">
        <f>DATE(YEAR(Q2)-75,5,2)</f>
        <v>18750</v>
      </c>
      <c r="X2" s="7"/>
      <c r="Y2" t="s">
        <v>82</v>
      </c>
      <c r="Z2" s="7">
        <v>1</v>
      </c>
      <c r="AB2" s="7" t="s">
        <v>71</v>
      </c>
      <c r="AC2" s="7">
        <v>1911</v>
      </c>
    </row>
    <row r="3" spans="1:56" x14ac:dyDescent="0.4">
      <c r="A3" s="1" t="s">
        <v>16</v>
      </c>
      <c r="B3" s="14">
        <v>3.3</v>
      </c>
      <c r="C3" s="9">
        <v>10600</v>
      </c>
      <c r="D3" s="9">
        <v>7300</v>
      </c>
      <c r="E3" s="9">
        <v>260000</v>
      </c>
      <c r="F3" s="10"/>
      <c r="Q3" s="7"/>
      <c r="R3" s="15">
        <f>YEAR(R2)*10000+MONTH(R2)*100+DAY(R2)</f>
        <v>20200401</v>
      </c>
      <c r="S3" s="15">
        <f t="shared" ref="S3:W3" si="0">YEAR(S2)*10000+MONTH(S2)*100+DAY(S2)</f>
        <v>19860501</v>
      </c>
      <c r="T3" s="15">
        <f t="shared" si="0"/>
        <v>20080401</v>
      </c>
      <c r="U3" s="15">
        <f t="shared" si="0"/>
        <v>19610501</v>
      </c>
      <c r="V3" s="15">
        <f t="shared" si="0"/>
        <v>19610102</v>
      </c>
      <c r="W3" s="15">
        <f t="shared" si="0"/>
        <v>19510502</v>
      </c>
      <c r="X3" s="7"/>
      <c r="Y3" t="s">
        <v>83</v>
      </c>
      <c r="Z3">
        <v>2</v>
      </c>
      <c r="AB3" t="s">
        <v>72</v>
      </c>
      <c r="AC3" s="7">
        <v>1925</v>
      </c>
    </row>
    <row r="4" spans="1:56" x14ac:dyDescent="0.4">
      <c r="A4" s="1" t="s">
        <v>17</v>
      </c>
      <c r="B4" s="16">
        <v>2.7</v>
      </c>
      <c r="C4" s="9">
        <v>10600</v>
      </c>
      <c r="D4" s="9">
        <v>5000</v>
      </c>
      <c r="E4" s="9">
        <v>170000</v>
      </c>
      <c r="F4" s="10"/>
      <c r="H4" s="2" t="s">
        <v>18</v>
      </c>
      <c r="I4" s="2" t="s">
        <v>19</v>
      </c>
      <c r="J4" s="2" t="s">
        <v>20</v>
      </c>
      <c r="K4" s="77" t="s">
        <v>114</v>
      </c>
      <c r="L4" s="2" t="s">
        <v>21</v>
      </c>
      <c r="P4" s="17"/>
      <c r="AB4" t="s">
        <v>73</v>
      </c>
      <c r="AC4">
        <v>1988</v>
      </c>
    </row>
    <row r="5" spans="1:56" x14ac:dyDescent="0.4">
      <c r="A5" s="1" t="s">
        <v>113</v>
      </c>
      <c r="B5" s="16">
        <v>0.33</v>
      </c>
      <c r="C5" s="9">
        <v>1142</v>
      </c>
      <c r="D5" s="9">
        <v>691</v>
      </c>
      <c r="E5" s="9">
        <v>30000</v>
      </c>
      <c r="H5" s="18">
        <f>W9</f>
        <v>12700</v>
      </c>
      <c r="I5" s="18">
        <f>AF9</f>
        <v>5300</v>
      </c>
      <c r="J5" s="18">
        <f>AR9</f>
        <v>0</v>
      </c>
      <c r="K5" s="18">
        <f>BD9</f>
        <v>500</v>
      </c>
      <c r="L5" s="19">
        <f>H5+I5+J5+K5</f>
        <v>18500</v>
      </c>
      <c r="AB5" t="s">
        <v>74</v>
      </c>
      <c r="AC5">
        <v>2018</v>
      </c>
    </row>
    <row r="6" spans="1:56" x14ac:dyDescent="0.4">
      <c r="A6" s="20"/>
      <c r="B6" s="10"/>
      <c r="C6" s="10"/>
      <c r="D6" s="10"/>
    </row>
    <row r="7" spans="1:56" x14ac:dyDescent="0.4">
      <c r="A7" s="7"/>
      <c r="B7" s="10"/>
      <c r="C7" s="10"/>
      <c r="D7" s="10"/>
      <c r="O7" t="s">
        <v>18</v>
      </c>
      <c r="X7" t="s">
        <v>19</v>
      </c>
      <c r="AG7" t="s">
        <v>20</v>
      </c>
      <c r="AS7" t="s">
        <v>115</v>
      </c>
    </row>
    <row r="8" spans="1:56" x14ac:dyDescent="0.4">
      <c r="A8" s="21" t="s">
        <v>22</v>
      </c>
      <c r="B8" s="21" t="s">
        <v>23</v>
      </c>
      <c r="C8" s="21" t="s">
        <v>24</v>
      </c>
      <c r="D8" s="21" t="s">
        <v>25</v>
      </c>
      <c r="E8" s="21" t="s">
        <v>26</v>
      </c>
      <c r="F8" s="21" t="s">
        <v>27</v>
      </c>
      <c r="G8" s="21" t="s">
        <v>28</v>
      </c>
      <c r="H8" s="21" t="s">
        <v>29</v>
      </c>
      <c r="I8" s="21" t="s">
        <v>30</v>
      </c>
      <c r="J8" s="21" t="s">
        <v>31</v>
      </c>
      <c r="K8" s="22" t="s">
        <v>32</v>
      </c>
      <c r="L8" s="6" t="s">
        <v>33</v>
      </c>
      <c r="M8" s="6" t="s">
        <v>34</v>
      </c>
      <c r="N8" s="23" t="s">
        <v>10</v>
      </c>
      <c r="O8" s="7" t="s">
        <v>0</v>
      </c>
      <c r="P8" s="7" t="s">
        <v>1</v>
      </c>
      <c r="Q8" s="7" t="s">
        <v>35</v>
      </c>
      <c r="R8" s="24" t="s">
        <v>36</v>
      </c>
      <c r="S8" s="7" t="s">
        <v>2</v>
      </c>
      <c r="T8" s="7" t="s">
        <v>37</v>
      </c>
      <c r="U8" s="20" t="s">
        <v>38</v>
      </c>
      <c r="V8" s="20" t="s">
        <v>39</v>
      </c>
      <c r="W8" s="20" t="s">
        <v>40</v>
      </c>
      <c r="X8" s="7" t="s">
        <v>0</v>
      </c>
      <c r="Y8" s="7" t="s">
        <v>1</v>
      </c>
      <c r="Z8" s="7" t="s">
        <v>35</v>
      </c>
      <c r="AA8" s="7" t="s">
        <v>36</v>
      </c>
      <c r="AB8" s="7" t="s">
        <v>2</v>
      </c>
      <c r="AC8" s="7" t="s">
        <v>37</v>
      </c>
      <c r="AD8" s="20" t="s">
        <v>38</v>
      </c>
      <c r="AE8" s="20" t="s">
        <v>39</v>
      </c>
      <c r="AF8" s="20" t="s">
        <v>40</v>
      </c>
      <c r="AG8" s="20" t="s">
        <v>41</v>
      </c>
      <c r="AH8" s="20" t="s">
        <v>42</v>
      </c>
      <c r="AI8" s="7" t="s">
        <v>0</v>
      </c>
      <c r="AJ8" s="7" t="s">
        <v>1</v>
      </c>
      <c r="AK8" s="7" t="s">
        <v>35</v>
      </c>
      <c r="AL8" s="7" t="s">
        <v>36</v>
      </c>
      <c r="AM8" s="7" t="s">
        <v>2</v>
      </c>
      <c r="AN8" s="7" t="s">
        <v>37</v>
      </c>
      <c r="AO8" s="20" t="s">
        <v>43</v>
      </c>
      <c r="AP8" s="20" t="s">
        <v>38</v>
      </c>
      <c r="AQ8" s="20" t="s">
        <v>39</v>
      </c>
      <c r="AR8" s="20" t="s">
        <v>40</v>
      </c>
      <c r="AS8" s="20" t="s">
        <v>41</v>
      </c>
      <c r="AT8" s="20" t="s">
        <v>42</v>
      </c>
      <c r="AU8" s="7" t="s">
        <v>0</v>
      </c>
      <c r="AV8" s="7" t="s">
        <v>1</v>
      </c>
      <c r="AW8" s="7" t="s">
        <v>35</v>
      </c>
      <c r="AX8" s="7" t="s">
        <v>36</v>
      </c>
      <c r="AY8" s="7" t="s">
        <v>2</v>
      </c>
      <c r="AZ8" s="7" t="s">
        <v>37</v>
      </c>
      <c r="BA8" s="20" t="s">
        <v>43</v>
      </c>
      <c r="BB8" s="20" t="s">
        <v>38</v>
      </c>
      <c r="BC8" s="20" t="s">
        <v>39</v>
      </c>
      <c r="BD8" s="20" t="s">
        <v>40</v>
      </c>
    </row>
    <row r="9" spans="1:56" x14ac:dyDescent="0.4">
      <c r="A9" s="25">
        <v>123456</v>
      </c>
      <c r="B9" s="26">
        <f>14-COUNTIF(C13:C26,"")-COUNTIF(E13:E26,2)</f>
        <v>1</v>
      </c>
      <c r="C9" s="26" t="str">
        <f>IF(COUNTIF(E13:E26,2)&gt;0,"擬制世帯","-")</f>
        <v>-</v>
      </c>
      <c r="D9" s="26">
        <f>IF(E9&gt;0,1,0)</f>
        <v>0</v>
      </c>
      <c r="E9" s="27">
        <f>SUM(F13:F26)</f>
        <v>0</v>
      </c>
      <c r="F9" s="27">
        <f>IF(D9=1,0,IF(J9&lt;=G9,7,IF(J9&lt;=H9,5,IF(J9&lt;=I9,2,0))))</f>
        <v>7</v>
      </c>
      <c r="G9" s="28">
        <f>I2+IF(K9&gt;1,(K9-1)*100000,0)</f>
        <v>430000</v>
      </c>
      <c r="H9" s="28">
        <f>I2+IF(K9&gt;1,(K9-1)*100000)+(14-COUNTIF(E13:E26,"")+IF(C9="擬制世帯",-1,0))*J2</f>
        <v>740000</v>
      </c>
      <c r="I9" s="28">
        <f>I2+IF(K9&gt;1,(K9-1)*100000)+(14-COUNTIF(E13:E26,"")+IF(C9="擬制世帯",-1,0))*K2</f>
        <v>1000000</v>
      </c>
      <c r="J9" s="29">
        <f>SUMIF(Q13:Q26,"&gt;0")</f>
        <v>0</v>
      </c>
      <c r="K9" s="30">
        <f>SUM(P13:P26)</f>
        <v>0</v>
      </c>
      <c r="L9" s="29">
        <f>SUMIF(W13:W26,"&gt;0")</f>
        <v>0</v>
      </c>
      <c r="M9" s="30">
        <f>SUM(X13:X26)</f>
        <v>0</v>
      </c>
      <c r="N9" s="31">
        <f>SUM(R13:R26)</f>
        <v>0</v>
      </c>
      <c r="O9" s="32">
        <f>SUM(Y13:Y26)</f>
        <v>0</v>
      </c>
      <c r="P9" s="32">
        <f t="shared" ref="P9:T9" si="1">SUM(Z13:Z26)</f>
        <v>24600</v>
      </c>
      <c r="Q9" s="32">
        <f t="shared" si="1"/>
        <v>17220</v>
      </c>
      <c r="R9" s="32">
        <f t="shared" si="1"/>
        <v>0</v>
      </c>
      <c r="S9" s="32">
        <f t="shared" si="1"/>
        <v>18000</v>
      </c>
      <c r="T9" s="32">
        <f t="shared" si="1"/>
        <v>12600</v>
      </c>
      <c r="U9" s="33">
        <f>IF((O9+P9-Q9-R9+S9-T9)&gt;E2,(O9+P9-Q9-R9+S9-T9)-E2,0)</f>
        <v>0</v>
      </c>
      <c r="V9" s="32">
        <f>IF((O9+P9-Q9-R9+S9-T9)&gt;E2,0,(O9+P9-Q9-R9+S9-T9)-ROUNDDOWN(O9+P9-Q9-R9+S9-T9,-2))</f>
        <v>80</v>
      </c>
      <c r="W9" s="34">
        <f>O9+P9+S9-Q9-R9-T9-U9-V9</f>
        <v>12700</v>
      </c>
      <c r="X9" s="35">
        <f>SUM(AE13:AE26)</f>
        <v>0</v>
      </c>
      <c r="Y9" s="35">
        <f>SUM(AF13:AF26)</f>
        <v>10600</v>
      </c>
      <c r="Z9" s="35">
        <f>SUM(AG13:AG26)</f>
        <v>7420</v>
      </c>
      <c r="AA9" s="36">
        <f>SUM(AH13:AH26)</f>
        <v>0</v>
      </c>
      <c r="AB9" s="36">
        <f>AI13</f>
        <v>7300</v>
      </c>
      <c r="AC9" s="36">
        <f>AJ13</f>
        <v>5110</v>
      </c>
      <c r="AD9" s="36">
        <f>IF((X9+Y9-Z9-AA9+AB9-AC9)&gt;E3,(X9+Y9-Z9-AA9+AB9-AC9)-E3,0)</f>
        <v>0</v>
      </c>
      <c r="AE9" s="35">
        <f>IF((X9+Y9-Z9-AA9+AB9-AC9)&gt;E3,0,(X9+Y9-Z9-AA9+AB9-AC9)-ROUNDDOWN(X9+Y9-Z9-AA9+AB9-AC9,-2))</f>
        <v>70</v>
      </c>
      <c r="AF9" s="37">
        <f>X9+Y9+AB9-Z9-AA9-AC9-AD9-AE9</f>
        <v>5300</v>
      </c>
      <c r="AG9" s="38">
        <f>IF(AH9&gt;0,1,0)</f>
        <v>0</v>
      </c>
      <c r="AH9" s="38">
        <f>SUM(S13:S26)</f>
        <v>0</v>
      </c>
      <c r="AI9" s="39">
        <f>SUM(AK13:AK26)</f>
        <v>0</v>
      </c>
      <c r="AJ9" s="39">
        <f>SUM(AL13:AL26)</f>
        <v>0</v>
      </c>
      <c r="AK9" s="39">
        <f>SUM(AM13:AM26)</f>
        <v>0</v>
      </c>
      <c r="AL9" s="39">
        <f>SUM(AN13:AN26)</f>
        <v>0</v>
      </c>
      <c r="AM9" s="39">
        <f>AO13</f>
        <v>0</v>
      </c>
      <c r="AN9" s="39">
        <f>AP13</f>
        <v>0</v>
      </c>
      <c r="AO9" s="39">
        <f>IF(AP9&gt;0,1,0)</f>
        <v>0</v>
      </c>
      <c r="AP9" s="39">
        <f>IF((AI9+AJ9-AK9-AL9+AM9-AN9)&gt;E4,(AI9+AJ9-AK9-AL9+AM9-AN9)-E4,0)</f>
        <v>0</v>
      </c>
      <c r="AQ9" s="39">
        <f>IF((AI9+AJ9-AK9-AL9+AM9-AN9)&gt;E4,0,(AI9+AJ9-AK9-AL9+AM9-AN9)-ROUNDDOWN(AI9+AJ9-AK9-AL9+AM9-AN9,-2))</f>
        <v>0</v>
      </c>
      <c r="AR9" s="39">
        <f>AI9+AJ9+AM9-AK9-AL9-AN9-AP9-AQ9</f>
        <v>0</v>
      </c>
      <c r="AS9" s="27">
        <f>IF(AT9&gt;0,1,0)</f>
        <v>1</v>
      </c>
      <c r="AT9" s="27">
        <f>SUM(T13:T26)</f>
        <v>1</v>
      </c>
      <c r="AU9" s="29">
        <f>SUM(AQ13:AQ26)</f>
        <v>0</v>
      </c>
      <c r="AV9" s="29">
        <f>SUM(AR13:AR26)</f>
        <v>1142</v>
      </c>
      <c r="AW9" s="80">
        <f>SUM(AS13:AS26)</f>
        <v>800</v>
      </c>
      <c r="AX9" s="29">
        <f>SUM(AT13:AT26)</f>
        <v>0</v>
      </c>
      <c r="AY9" s="81">
        <f>AU13</f>
        <v>691</v>
      </c>
      <c r="AZ9" s="81">
        <f>AV13</f>
        <v>484</v>
      </c>
      <c r="BA9" s="29">
        <f>IF(BB9&gt;0,1,0)</f>
        <v>0</v>
      </c>
      <c r="BB9" s="29">
        <f>IF((AU9+AV9-AW9-AX9+AY9-AZ9)&gt;E5,(AU9+AV9-AW9-AX9+AY9-AZ9)-E5,0)</f>
        <v>0</v>
      </c>
      <c r="BC9" s="29">
        <f>IF((AU9+AV9-AW9-AX9+AY9-AZ9)&gt;E5,0,(AU9+AV9-AW9-AX9+AY9-AZ9)-ROUNDDOWN(AU9+AV9-AW9-AX9+AY9-AZ9,-2))</f>
        <v>49</v>
      </c>
      <c r="BD9" s="81">
        <f>AU9+AV9+AY9-AW9-AX9-AZ9-BB9-BC9</f>
        <v>500</v>
      </c>
    </row>
    <row r="10" spans="1:56" x14ac:dyDescent="0.4">
      <c r="Q10" s="7"/>
      <c r="R10" s="7"/>
      <c r="S10" s="7"/>
      <c r="T10" s="7"/>
      <c r="U10" s="7"/>
      <c r="V10" s="7"/>
      <c r="W10" s="7"/>
      <c r="X10" s="7"/>
      <c r="Y10" s="7"/>
      <c r="Z10" s="7"/>
      <c r="AA10" s="7"/>
      <c r="AB10" s="7"/>
      <c r="AC10" s="7"/>
      <c r="AH10" s="7"/>
      <c r="AI10" s="7"/>
    </row>
    <row r="11" spans="1:56" x14ac:dyDescent="0.4">
      <c r="J11" t="s">
        <v>44</v>
      </c>
      <c r="M11" t="s">
        <v>45</v>
      </c>
      <c r="U11" t="s">
        <v>0</v>
      </c>
      <c r="Y11" t="s">
        <v>18</v>
      </c>
      <c r="AE11" t="s">
        <v>19</v>
      </c>
      <c r="AK11" t="s">
        <v>20</v>
      </c>
      <c r="AQ11" t="s">
        <v>115</v>
      </c>
    </row>
    <row r="12" spans="1:56" ht="38.25" customHeight="1" x14ac:dyDescent="0.4">
      <c r="A12" s="40"/>
      <c r="B12" s="40"/>
      <c r="C12" s="40"/>
      <c r="D12" s="40" t="s">
        <v>46</v>
      </c>
      <c r="E12" s="40" t="s">
        <v>47</v>
      </c>
      <c r="F12" s="40" t="s">
        <v>48</v>
      </c>
      <c r="G12" s="40" t="s">
        <v>49</v>
      </c>
      <c r="H12" s="40" t="s">
        <v>50</v>
      </c>
      <c r="I12" s="40" t="s">
        <v>51</v>
      </c>
      <c r="J12" s="17" t="s">
        <v>52</v>
      </c>
      <c r="K12" s="40" t="s">
        <v>53</v>
      </c>
      <c r="L12" s="17" t="s">
        <v>54</v>
      </c>
      <c r="M12" s="17" t="s">
        <v>55</v>
      </c>
      <c r="N12" s="17" t="s">
        <v>56</v>
      </c>
      <c r="O12" s="17" t="s">
        <v>57</v>
      </c>
      <c r="P12" s="17" t="s">
        <v>58</v>
      </c>
      <c r="Q12" s="17" t="s">
        <v>31</v>
      </c>
      <c r="R12" s="17" t="s">
        <v>59</v>
      </c>
      <c r="S12" s="17" t="s">
        <v>60</v>
      </c>
      <c r="T12" s="17" t="s">
        <v>116</v>
      </c>
      <c r="U12" s="17" t="s">
        <v>56</v>
      </c>
      <c r="V12" s="17" t="s">
        <v>57</v>
      </c>
      <c r="W12" s="17" t="s">
        <v>61</v>
      </c>
      <c r="X12" s="41" t="s">
        <v>62</v>
      </c>
      <c r="Y12" s="42" t="s">
        <v>0</v>
      </c>
      <c r="Z12" s="42" t="s">
        <v>1</v>
      </c>
      <c r="AA12" s="43" t="s">
        <v>35</v>
      </c>
      <c r="AB12" s="43" t="s">
        <v>36</v>
      </c>
      <c r="AC12" s="43" t="s">
        <v>2</v>
      </c>
      <c r="AD12" s="43" t="s">
        <v>37</v>
      </c>
      <c r="AE12" s="44" t="s">
        <v>0</v>
      </c>
      <c r="AF12" s="44" t="s">
        <v>1</v>
      </c>
      <c r="AG12" s="45" t="s">
        <v>35</v>
      </c>
      <c r="AH12" s="45" t="s">
        <v>36</v>
      </c>
      <c r="AI12" s="45" t="s">
        <v>2</v>
      </c>
      <c r="AJ12" s="45" t="s">
        <v>37</v>
      </c>
      <c r="AK12" s="38" t="s">
        <v>0</v>
      </c>
      <c r="AL12" s="38" t="s">
        <v>1</v>
      </c>
      <c r="AM12" s="46" t="s">
        <v>35</v>
      </c>
      <c r="AN12" s="46" t="s">
        <v>36</v>
      </c>
      <c r="AO12" s="46" t="s">
        <v>2</v>
      </c>
      <c r="AP12" s="46" t="s">
        <v>37</v>
      </c>
      <c r="AQ12" s="27" t="s">
        <v>0</v>
      </c>
      <c r="AR12" s="27" t="s">
        <v>1</v>
      </c>
      <c r="AS12" s="78" t="s">
        <v>35</v>
      </c>
      <c r="AT12" s="78" t="s">
        <v>36</v>
      </c>
      <c r="AU12" s="78" t="s">
        <v>2</v>
      </c>
      <c r="AV12" s="78" t="s">
        <v>37</v>
      </c>
    </row>
    <row r="13" spans="1:56" x14ac:dyDescent="0.4">
      <c r="A13" s="47">
        <v>1</v>
      </c>
      <c r="B13" s="47">
        <v>1</v>
      </c>
      <c r="C13" s="47">
        <v>1</v>
      </c>
      <c r="D13" s="47">
        <f>IF(表示!P18="","",表示!P18*1)</f>
        <v>19250000</v>
      </c>
      <c r="E13" s="47">
        <f>表示!S18</f>
        <v>1</v>
      </c>
      <c r="F13" s="47">
        <v>0</v>
      </c>
      <c r="G13" s="47">
        <f>表示!K18</f>
        <v>0</v>
      </c>
      <c r="H13" s="47">
        <f>表示!L18</f>
        <v>0</v>
      </c>
      <c r="I13" s="47">
        <f>表示!M18</f>
        <v>0</v>
      </c>
      <c r="J13" s="48">
        <f>IF(G13="",0,IF(G13&gt;=8500000,G13-1950000,IF(G13&gt;=6600000,INT(G13*0.9)-1100000,IF(G13&gt;=3600000,INT(G13/4000)*4000*0.8-440000,IF(G13&gt;=1900001,INT(G13/4000)*4000*0.7-80000,IF(G13&gt;=651000,G13-650000,0))))))</f>
        <v>0</v>
      </c>
      <c r="K13">
        <f>IF(L13=1,IF(H13="",0,IF(H13&gt;=10000000,H13-1955000,IF(H13&gt;=7700000,INT(H13*0.95)-1455000,IF(H13&gt;=4100000,INT(H13*0.85)-685000,IF(H13&gt;=3300000,INT(H13*0.75)-275000,IF(H13&gt;=1100001,H13-1100000,0)))))),IF(H13="",0,IF(H13&gt;=10000000,H13-1955000,IF(H13&gt;=7700000,INT(H13*0.95)-1455000,IF(H13&gt;=4100000,INT(H13*0.85)-685000,IF(H13&gt;=1300000,INT(H13*0.75)-275000,IF(H13&gt;=600001,H13-600000,0)))))))</f>
        <v>0</v>
      </c>
      <c r="L13">
        <f t="shared" ref="L13:L26" si="2">IF($D13&lt;$V$3,1,0)</f>
        <v>1</v>
      </c>
      <c r="M13">
        <f>IF(L13=1,IF(K13&gt;150000,K13-150000,0),K13)</f>
        <v>0</v>
      </c>
      <c r="N13">
        <f>IF(J13&lt;1,0,IF(M13&lt;1,0,IF(J13+M13&lt;100000,0,IF(J13&gt;100000,100000,J13)+IF(M13&gt;100000,100000,M13)-100000)))</f>
        <v>0</v>
      </c>
      <c r="O13">
        <f>J13-N13</f>
        <v>0</v>
      </c>
      <c r="P13">
        <f>IF(OR(G13&gt;550000,AND(D13&gt;N1,H13&gt;600000),AND(D13&lt;=N1,H13&gt;1250000)),1,0)</f>
        <v>0</v>
      </c>
      <c r="Q13">
        <f t="shared" ref="Q13:Q21" si="3">IF(A13="",0,I13+M13+O13)</f>
        <v>0</v>
      </c>
      <c r="R13">
        <f>IF($M$2=0,0,IF(E13="",0,IF(D13&gt;$R$3,1,0)))</f>
        <v>0</v>
      </c>
      <c r="S13">
        <f t="shared" ref="S13:S26" si="4">IF(E13=2,0,IF(D13&lt;$S$3,IF(D13&gt;$U$3,1,0),0))</f>
        <v>0</v>
      </c>
      <c r="T13">
        <f>IF(OR(E13=2,ISBLANK(E13)),0,IF(D13&lt;$T$3,1,0))</f>
        <v>1</v>
      </c>
      <c r="U13">
        <f t="shared" ref="U13:U26" si="5">IF(J13&lt;1,0,IF(K13&lt;1,0,IF(J13+K13&lt;100000,0,IF(J13&gt;100000,100000,J13)+IF(K13&gt;100000,100000,K13)-100000)))</f>
        <v>0</v>
      </c>
      <c r="V13">
        <f t="shared" ref="V13:V26" si="6">J13-U13</f>
        <v>0</v>
      </c>
      <c r="W13">
        <f t="shared" ref="W13:W26" si="7">IF(E13=2,0,IF(E13="",0,I13+K13+V13))</f>
        <v>0</v>
      </c>
      <c r="X13">
        <f t="shared" ref="X13:X26" si="8">IF(E13="",0,IF(E13=2,0,IF((I13+J13+K13)&lt;24000000,IF(W13&lt;430001,0,W13-430000),W13)))</f>
        <v>0</v>
      </c>
      <c r="Y13">
        <f t="shared" ref="Y13:Y26" si="9">IF($E13=2,0,INT($X13*$B$2/100))</f>
        <v>0</v>
      </c>
      <c r="Z13">
        <f t="shared" ref="Z13:Z26" si="10">IF(E13="",0,IF($E13=2,0,$C$2))</f>
        <v>24600</v>
      </c>
      <c r="AA13" s="49">
        <f t="shared" ref="AA13:AA26" si="11">ROUNDUP(Z13*$F$9/10,0)</f>
        <v>17220</v>
      </c>
      <c r="AB13">
        <f>IF($R13=1,ROUNDUP((Z13-AA13)*0.5,0),0)</f>
        <v>0</v>
      </c>
      <c r="AC13" s="50">
        <f>$D$2</f>
        <v>18000</v>
      </c>
      <c r="AD13">
        <f t="shared" ref="AD13" si="12">ROUNDUP(AC13*$F$9/10,0)</f>
        <v>12600</v>
      </c>
      <c r="AE13">
        <f t="shared" ref="AE13:AE26" si="13">IF($E13=2,0,INT($X13*$B$3/100))</f>
        <v>0</v>
      </c>
      <c r="AF13">
        <f t="shared" ref="AF13:AF26" si="14">IF(E13="",0,IF($E13=2,0,$C$3))</f>
        <v>10600</v>
      </c>
      <c r="AG13" s="49">
        <f t="shared" ref="AG13:AG26" si="15">ROUNDUP(AF13*$F$9/10,0)</f>
        <v>7420</v>
      </c>
      <c r="AH13">
        <f>IF($R13=1,ROUNDUP((AF13-AG13)*0.5,0),0)</f>
        <v>0</v>
      </c>
      <c r="AI13" s="50">
        <f>$D$3</f>
        <v>7300</v>
      </c>
      <c r="AJ13">
        <f t="shared" ref="AJ13" si="16">ROUNDUP(AI13*$F$9/10,0)</f>
        <v>5110</v>
      </c>
      <c r="AK13">
        <f t="shared" ref="AK13:AK26" si="17">IF(E13="",0,IF(E13=2,0,IF(S13=0,0,INT(X13*$B$4/100))))</f>
        <v>0</v>
      </c>
      <c r="AL13">
        <f t="shared" ref="AL13:AL26" si="18">IF(E13="",0,IF(E13=2,0,IF(S13=0,0,$C$4)))</f>
        <v>0</v>
      </c>
      <c r="AM13">
        <f>IF(AL13=0,0,IF($F$9=0,0,INT($C$4*$F$9/10)))</f>
        <v>0</v>
      </c>
      <c r="AN13">
        <f>IF(E13="",0,IF(E13=2,0,IF(L1=0,0,IF(R13=1,INT((AL13-AM13)*0.5),0))))</f>
        <v>0</v>
      </c>
      <c r="AO13">
        <f>IF(SUM(S13:S26)&gt;0,D4,0)</f>
        <v>0</v>
      </c>
      <c r="AP13">
        <f>ROUNDUP(AO13*F9/10,0)</f>
        <v>0</v>
      </c>
      <c r="AQ13">
        <f>IF($E13=2,0,INT($X13*$B$5/100))</f>
        <v>0</v>
      </c>
      <c r="AR13">
        <f>IF(E13="",0,IF(E13=2,0,IF(T13=0,0,$C$5)))</f>
        <v>1142</v>
      </c>
      <c r="AS13" s="49">
        <f>ROUNDUP(AR13*$F$9/10,0)</f>
        <v>800</v>
      </c>
      <c r="AT13">
        <f>IF($R13=1,ROUNDUP((AR13-AS13)*0.5,0),0)</f>
        <v>0</v>
      </c>
      <c r="AU13" s="50">
        <f>$D$5</f>
        <v>691</v>
      </c>
      <c r="AV13">
        <f t="shared" ref="AV13" si="19">ROUNDUP(AU13*$F$9/10,0)</f>
        <v>484</v>
      </c>
    </row>
    <row r="14" spans="1:56" x14ac:dyDescent="0.4">
      <c r="A14" s="47" t="str">
        <f>C14</f>
        <v/>
      </c>
      <c r="B14" s="47">
        <v>2</v>
      </c>
      <c r="C14" s="47" t="str">
        <f>IF(D14="","",1)</f>
        <v/>
      </c>
      <c r="D14" s="47" t="str">
        <f>IF(表示!P19="","",表示!P19*1)</f>
        <v/>
      </c>
      <c r="E14" s="47" t="str">
        <f>表示!S19</f>
        <v/>
      </c>
      <c r="F14" s="47">
        <v>0</v>
      </c>
      <c r="G14" s="47">
        <f>表示!K19</f>
        <v>0</v>
      </c>
      <c r="H14" s="47">
        <f>表示!L19</f>
        <v>0</v>
      </c>
      <c r="I14" s="47">
        <f>表示!M19</f>
        <v>0</v>
      </c>
      <c r="J14" s="48">
        <f t="shared" ref="J14:J26" si="20">IF(G14="",0,IF(G14&gt;=8500000,G14-1950000,IF(G14&gt;=6600000,INT(G14*0.9)-1100000,IF(G14&gt;=3600000,INT(G14/4000)*4000*0.8-440000,IF(G14&gt;=1900001,INT(G14/4000)*4000*0.7-80000,IF(G14&gt;=651000,G14-650000,0))))))</f>
        <v>0</v>
      </c>
      <c r="K14">
        <f t="shared" ref="K14:K26" si="21">IF(L14=1,IF(H14="",0,IF(H14&gt;=10000000,H14-1955000,IF(H14&gt;=7700000,INT(H14*0.95)-1455000,IF(H14&gt;=4100000,INT(H14*0.85)-685000,IF(H14&gt;=3300000,INT(H14*0.75)-275000,IF(H14&gt;=1100001,H14-1100000,0)))))),IF(H14="",0,IF(H14&gt;=10000000,H14-1955000,IF(H14&gt;=7700000,INT(H14*0.95)-1455000,IF(H14&gt;=4100000,INT(H14*0.85)-685000,IF(H14&gt;=1300000,INT(H14*0.75)-275000,IF(H14&gt;=600001,H14-600000,0)))))))</f>
        <v>0</v>
      </c>
      <c r="L14">
        <f t="shared" si="2"/>
        <v>0</v>
      </c>
      <c r="M14">
        <f t="shared" ref="M14:M26" si="22">IF(L14=1,IF(K14&gt;150000,K14-150000,0),K14)</f>
        <v>0</v>
      </c>
      <c r="N14">
        <f t="shared" ref="N14:N26" si="23">IF(J14&lt;1,0,IF(M14&lt;1,0,IF(J14+M14&lt;100000,0,IF(J14&gt;100000,100000,J14)+IF(M14&gt;100000,100000,M14)-100000)))</f>
        <v>0</v>
      </c>
      <c r="O14">
        <f t="shared" ref="O14:O26" si="24">J14-N14</f>
        <v>0</v>
      </c>
      <c r="P14">
        <f>IF(OR(G14&gt;550000,AND(D14&gt;N2,H14&gt;600000),AND(D14&lt;=N2,H14&gt;1250000)),1,0)</f>
        <v>0</v>
      </c>
      <c r="Q14">
        <f t="shared" si="3"/>
        <v>0</v>
      </c>
      <c r="R14">
        <f t="shared" ref="R14:R26" si="25">IF($M$2=0,0,IF(E14="",0,IF(D14&gt;$R$3,1,0)))</f>
        <v>0</v>
      </c>
      <c r="S14">
        <f t="shared" si="4"/>
        <v>0</v>
      </c>
      <c r="T14">
        <f t="shared" ref="T14:T26" si="26">IF(OR(E14=2,ISBLANK(E14)),0,IF(D14&lt;$T$3,1,0))</f>
        <v>0</v>
      </c>
      <c r="U14">
        <f t="shared" si="5"/>
        <v>0</v>
      </c>
      <c r="V14">
        <f t="shared" si="6"/>
        <v>0</v>
      </c>
      <c r="W14">
        <f t="shared" si="7"/>
        <v>0</v>
      </c>
      <c r="X14">
        <f t="shared" si="8"/>
        <v>0</v>
      </c>
      <c r="Y14">
        <f t="shared" si="9"/>
        <v>0</v>
      </c>
      <c r="Z14">
        <f t="shared" si="10"/>
        <v>0</v>
      </c>
      <c r="AA14" s="49">
        <f t="shared" si="11"/>
        <v>0</v>
      </c>
      <c r="AB14">
        <f t="shared" ref="AB14:AB26" si="27">IF($R14=1,ROUNDUP((Z14-AA14)*0.5,0),0)</f>
        <v>0</v>
      </c>
      <c r="AC14" s="50"/>
      <c r="AE14">
        <f t="shared" si="13"/>
        <v>0</v>
      </c>
      <c r="AF14">
        <f t="shared" si="14"/>
        <v>0</v>
      </c>
      <c r="AG14" s="49">
        <f t="shared" si="15"/>
        <v>0</v>
      </c>
      <c r="AH14">
        <f t="shared" ref="AH14:AH26" si="28">IF($R14=1,ROUNDUP((AF14-AG14)*0.5,0),0)</f>
        <v>0</v>
      </c>
      <c r="AI14" s="50"/>
      <c r="AK14">
        <f t="shared" si="17"/>
        <v>0</v>
      </c>
      <c r="AL14">
        <f t="shared" si="18"/>
        <v>0</v>
      </c>
      <c r="AM14">
        <f t="shared" ref="AM14:AM26" si="29">IF(AL14=0,0,IF($F$9=0,0,INT($C$4*$F$9/10)))</f>
        <v>0</v>
      </c>
      <c r="AN14">
        <f>IF(E14="",0,IF(E14=2,0,IF(L2=0,0,IF(R14=1,INT((AL14-AM14)*0.5),0))))</f>
        <v>0</v>
      </c>
      <c r="AQ14">
        <f t="shared" ref="AQ14:AQ26" si="30">IF($E14=2,0,INT($X14*$B$5/100))</f>
        <v>0</v>
      </c>
      <c r="AR14">
        <f>IF(E14="",0,IF(E14=2,0,IF(T14=0,0,$C$5)))</f>
        <v>0</v>
      </c>
      <c r="AS14" s="49">
        <f t="shared" ref="AS14:AS26" si="31">ROUNDUP(AR14*$F$9/10,0)</f>
        <v>0</v>
      </c>
      <c r="AT14">
        <f t="shared" ref="AT14:AT26" si="32">IF($R14=1,ROUNDUP((AR14-AS14)*0.5,0),0)</f>
        <v>0</v>
      </c>
      <c r="AU14" s="50"/>
    </row>
    <row r="15" spans="1:56" x14ac:dyDescent="0.4">
      <c r="A15" s="47" t="str">
        <f t="shared" ref="A15:A26" si="33">C15</f>
        <v/>
      </c>
      <c r="B15" s="47">
        <v>3</v>
      </c>
      <c r="C15" s="47" t="str">
        <f t="shared" ref="C15:C26" si="34">IF(D15="","",1)</f>
        <v/>
      </c>
      <c r="D15" s="47" t="str">
        <f>IF(表示!P20="","",表示!P20*1)</f>
        <v/>
      </c>
      <c r="E15" s="47" t="str">
        <f>表示!S20</f>
        <v/>
      </c>
      <c r="F15" s="47">
        <v>0</v>
      </c>
      <c r="G15" s="47">
        <f>表示!K20</f>
        <v>0</v>
      </c>
      <c r="H15" s="47">
        <f>表示!L20</f>
        <v>0</v>
      </c>
      <c r="I15" s="47">
        <f>表示!M20</f>
        <v>0</v>
      </c>
      <c r="J15" s="48">
        <f t="shared" si="20"/>
        <v>0</v>
      </c>
      <c r="K15">
        <f t="shared" si="21"/>
        <v>0</v>
      </c>
      <c r="L15">
        <f t="shared" si="2"/>
        <v>0</v>
      </c>
      <c r="M15">
        <f t="shared" si="22"/>
        <v>0</v>
      </c>
      <c r="N15">
        <f t="shared" si="23"/>
        <v>0</v>
      </c>
      <c r="O15">
        <f t="shared" si="24"/>
        <v>0</v>
      </c>
      <c r="P15">
        <f t="shared" ref="P15:P26" si="35">IF(OR(G15&gt;550000,AND(D15&gt;N3,H15&gt;600000),AND(D15&lt;=N3,H15&gt;1250000)),1,0)</f>
        <v>0</v>
      </c>
      <c r="Q15">
        <f t="shared" si="3"/>
        <v>0</v>
      </c>
      <c r="R15">
        <f t="shared" si="25"/>
        <v>0</v>
      </c>
      <c r="S15">
        <f t="shared" si="4"/>
        <v>0</v>
      </c>
      <c r="T15">
        <f t="shared" si="26"/>
        <v>0</v>
      </c>
      <c r="U15">
        <f t="shared" si="5"/>
        <v>0</v>
      </c>
      <c r="V15">
        <f t="shared" si="6"/>
        <v>0</v>
      </c>
      <c r="W15">
        <f t="shared" si="7"/>
        <v>0</v>
      </c>
      <c r="X15">
        <f t="shared" si="8"/>
        <v>0</v>
      </c>
      <c r="Y15">
        <f t="shared" si="9"/>
        <v>0</v>
      </c>
      <c r="Z15">
        <f t="shared" si="10"/>
        <v>0</v>
      </c>
      <c r="AA15" s="49">
        <f t="shared" si="11"/>
        <v>0</v>
      </c>
      <c r="AB15">
        <f t="shared" si="27"/>
        <v>0</v>
      </c>
      <c r="AC15" s="50"/>
      <c r="AE15">
        <f t="shared" si="13"/>
        <v>0</v>
      </c>
      <c r="AF15">
        <f t="shared" si="14"/>
        <v>0</v>
      </c>
      <c r="AG15" s="49">
        <f t="shared" si="15"/>
        <v>0</v>
      </c>
      <c r="AH15">
        <f t="shared" si="28"/>
        <v>0</v>
      </c>
      <c r="AI15" s="50"/>
      <c r="AK15">
        <f t="shared" si="17"/>
        <v>0</v>
      </c>
      <c r="AL15">
        <f t="shared" si="18"/>
        <v>0</v>
      </c>
      <c r="AM15">
        <f t="shared" si="29"/>
        <v>0</v>
      </c>
      <c r="AN15">
        <f>IF(E15="",0,IF(E15=2,0,IF(L3=0,0,IF(R15=1,INT((AL15-AM15)*0.5),0))))</f>
        <v>0</v>
      </c>
      <c r="AQ15">
        <f t="shared" si="30"/>
        <v>0</v>
      </c>
      <c r="AR15">
        <f t="shared" ref="AR15:AR26" si="36">IF(E15="",0,IF(E15=2,0,IF(T15=0,0,$C$5)))</f>
        <v>0</v>
      </c>
      <c r="AS15" s="49">
        <f t="shared" si="31"/>
        <v>0</v>
      </c>
      <c r="AT15">
        <f t="shared" si="32"/>
        <v>0</v>
      </c>
      <c r="AU15" s="50"/>
    </row>
    <row r="16" spans="1:56" x14ac:dyDescent="0.4">
      <c r="A16" s="47" t="str">
        <f t="shared" si="33"/>
        <v/>
      </c>
      <c r="B16" s="47">
        <v>4</v>
      </c>
      <c r="C16" s="47" t="str">
        <f t="shared" si="34"/>
        <v/>
      </c>
      <c r="D16" s="47" t="str">
        <f>IF(表示!P21="","",表示!P21*1)</f>
        <v/>
      </c>
      <c r="E16" s="47" t="str">
        <f>表示!S21</f>
        <v/>
      </c>
      <c r="F16" s="47">
        <v>0</v>
      </c>
      <c r="G16" s="47">
        <f>表示!K21</f>
        <v>0</v>
      </c>
      <c r="H16" s="47">
        <f>表示!L21</f>
        <v>0</v>
      </c>
      <c r="I16" s="47">
        <f>表示!M21</f>
        <v>0</v>
      </c>
      <c r="J16" s="48">
        <f t="shared" si="20"/>
        <v>0</v>
      </c>
      <c r="K16">
        <f t="shared" si="21"/>
        <v>0</v>
      </c>
      <c r="L16">
        <f t="shared" si="2"/>
        <v>0</v>
      </c>
      <c r="M16">
        <f t="shared" si="22"/>
        <v>0</v>
      </c>
      <c r="N16">
        <f t="shared" si="23"/>
        <v>0</v>
      </c>
      <c r="O16">
        <f t="shared" si="24"/>
        <v>0</v>
      </c>
      <c r="P16">
        <f t="shared" si="35"/>
        <v>0</v>
      </c>
      <c r="Q16">
        <f t="shared" si="3"/>
        <v>0</v>
      </c>
      <c r="R16">
        <f t="shared" si="25"/>
        <v>0</v>
      </c>
      <c r="S16">
        <f t="shared" si="4"/>
        <v>0</v>
      </c>
      <c r="T16">
        <f t="shared" si="26"/>
        <v>0</v>
      </c>
      <c r="U16">
        <f t="shared" si="5"/>
        <v>0</v>
      </c>
      <c r="V16">
        <f t="shared" si="6"/>
        <v>0</v>
      </c>
      <c r="W16">
        <f t="shared" si="7"/>
        <v>0</v>
      </c>
      <c r="X16">
        <f t="shared" si="8"/>
        <v>0</v>
      </c>
      <c r="Y16">
        <f t="shared" si="9"/>
        <v>0</v>
      </c>
      <c r="Z16">
        <f t="shared" si="10"/>
        <v>0</v>
      </c>
      <c r="AA16" s="49">
        <f t="shared" si="11"/>
        <v>0</v>
      </c>
      <c r="AB16">
        <f t="shared" si="27"/>
        <v>0</v>
      </c>
      <c r="AC16" s="50"/>
      <c r="AE16">
        <f t="shared" si="13"/>
        <v>0</v>
      </c>
      <c r="AF16">
        <f t="shared" si="14"/>
        <v>0</v>
      </c>
      <c r="AG16" s="49">
        <f t="shared" si="15"/>
        <v>0</v>
      </c>
      <c r="AH16">
        <f t="shared" si="28"/>
        <v>0</v>
      </c>
      <c r="AI16" s="50"/>
      <c r="AK16">
        <f t="shared" si="17"/>
        <v>0</v>
      </c>
      <c r="AL16">
        <f t="shared" si="18"/>
        <v>0</v>
      </c>
      <c r="AM16">
        <f t="shared" si="29"/>
        <v>0</v>
      </c>
      <c r="AN16">
        <f>IF(E16="",0,IF(E16=2,0,IF(M4=0,0,IF(R16=1,INT((AL16-AM16)*0.5),0))))</f>
        <v>0</v>
      </c>
      <c r="AQ16">
        <f t="shared" si="30"/>
        <v>0</v>
      </c>
      <c r="AR16">
        <f t="shared" si="36"/>
        <v>0</v>
      </c>
      <c r="AS16" s="49">
        <f t="shared" si="31"/>
        <v>0</v>
      </c>
      <c r="AT16">
        <f t="shared" si="32"/>
        <v>0</v>
      </c>
      <c r="AU16" s="50"/>
    </row>
    <row r="17" spans="1:47" x14ac:dyDescent="0.4">
      <c r="A17" s="47" t="str">
        <f t="shared" si="33"/>
        <v/>
      </c>
      <c r="B17" s="47">
        <v>5</v>
      </c>
      <c r="C17" s="47" t="str">
        <f t="shared" si="34"/>
        <v/>
      </c>
      <c r="D17" s="47" t="str">
        <f>IF(表示!P22="","",表示!P22*1)</f>
        <v/>
      </c>
      <c r="E17" s="47" t="str">
        <f>表示!S22</f>
        <v/>
      </c>
      <c r="F17" s="47">
        <v>0</v>
      </c>
      <c r="G17" s="47">
        <f>表示!K22</f>
        <v>0</v>
      </c>
      <c r="H17" s="47">
        <f>表示!L22</f>
        <v>0</v>
      </c>
      <c r="I17" s="47">
        <f>表示!M22</f>
        <v>0</v>
      </c>
      <c r="J17" s="48">
        <f t="shared" si="20"/>
        <v>0</v>
      </c>
      <c r="K17">
        <f t="shared" si="21"/>
        <v>0</v>
      </c>
      <c r="L17">
        <f t="shared" si="2"/>
        <v>0</v>
      </c>
      <c r="M17">
        <f t="shared" si="22"/>
        <v>0</v>
      </c>
      <c r="N17">
        <f t="shared" si="23"/>
        <v>0</v>
      </c>
      <c r="O17">
        <f t="shared" si="24"/>
        <v>0</v>
      </c>
      <c r="P17">
        <f t="shared" si="35"/>
        <v>0</v>
      </c>
      <c r="Q17">
        <f t="shared" si="3"/>
        <v>0</v>
      </c>
      <c r="R17">
        <f t="shared" si="25"/>
        <v>0</v>
      </c>
      <c r="S17">
        <f t="shared" si="4"/>
        <v>0</v>
      </c>
      <c r="T17">
        <f t="shared" si="26"/>
        <v>0</v>
      </c>
      <c r="U17">
        <f t="shared" si="5"/>
        <v>0</v>
      </c>
      <c r="V17">
        <f t="shared" si="6"/>
        <v>0</v>
      </c>
      <c r="W17">
        <f t="shared" si="7"/>
        <v>0</v>
      </c>
      <c r="X17">
        <f t="shared" si="8"/>
        <v>0</v>
      </c>
      <c r="Y17">
        <f t="shared" si="9"/>
        <v>0</v>
      </c>
      <c r="Z17">
        <f t="shared" si="10"/>
        <v>0</v>
      </c>
      <c r="AA17" s="49">
        <f t="shared" si="11"/>
        <v>0</v>
      </c>
      <c r="AB17">
        <f t="shared" si="27"/>
        <v>0</v>
      </c>
      <c r="AC17" s="50"/>
      <c r="AE17">
        <f t="shared" si="13"/>
        <v>0</v>
      </c>
      <c r="AF17">
        <f t="shared" si="14"/>
        <v>0</v>
      </c>
      <c r="AG17" s="49">
        <f t="shared" si="15"/>
        <v>0</v>
      </c>
      <c r="AH17">
        <f t="shared" si="28"/>
        <v>0</v>
      </c>
      <c r="AI17" s="50"/>
      <c r="AK17">
        <f t="shared" si="17"/>
        <v>0</v>
      </c>
      <c r="AL17">
        <f t="shared" si="18"/>
        <v>0</v>
      </c>
      <c r="AM17">
        <f t="shared" si="29"/>
        <v>0</v>
      </c>
      <c r="AN17">
        <f>IF(E17="",0,IF(E17=2,0,IF(M5=0,0,IF(R17=1,INT((AL17-AM17)*0.5),0))))</f>
        <v>0</v>
      </c>
      <c r="AQ17">
        <f t="shared" si="30"/>
        <v>0</v>
      </c>
      <c r="AR17">
        <f t="shared" si="36"/>
        <v>0</v>
      </c>
      <c r="AS17" s="49">
        <f t="shared" si="31"/>
        <v>0</v>
      </c>
      <c r="AT17">
        <f t="shared" si="32"/>
        <v>0</v>
      </c>
      <c r="AU17" s="50"/>
    </row>
    <row r="18" spans="1:47" x14ac:dyDescent="0.4">
      <c r="A18" s="47" t="str">
        <f t="shared" si="33"/>
        <v/>
      </c>
      <c r="B18" s="47">
        <v>6</v>
      </c>
      <c r="C18" s="47" t="str">
        <f t="shared" si="34"/>
        <v/>
      </c>
      <c r="D18" s="47" t="str">
        <f>IF(表示!P23="","",表示!P23*1)</f>
        <v/>
      </c>
      <c r="E18" s="47" t="str">
        <f>表示!S23</f>
        <v/>
      </c>
      <c r="F18" s="47">
        <v>0</v>
      </c>
      <c r="G18" s="47">
        <f>表示!K23</f>
        <v>0</v>
      </c>
      <c r="H18" s="47">
        <f>表示!L23</f>
        <v>0</v>
      </c>
      <c r="I18" s="47">
        <f>表示!M23</f>
        <v>0</v>
      </c>
      <c r="J18" s="48">
        <f t="shared" si="20"/>
        <v>0</v>
      </c>
      <c r="K18">
        <f t="shared" si="21"/>
        <v>0</v>
      </c>
      <c r="L18">
        <f t="shared" si="2"/>
        <v>0</v>
      </c>
      <c r="M18">
        <f t="shared" si="22"/>
        <v>0</v>
      </c>
      <c r="N18">
        <f t="shared" si="23"/>
        <v>0</v>
      </c>
      <c r="O18">
        <f t="shared" si="24"/>
        <v>0</v>
      </c>
      <c r="P18">
        <f t="shared" si="35"/>
        <v>0</v>
      </c>
      <c r="Q18">
        <f t="shared" si="3"/>
        <v>0</v>
      </c>
      <c r="R18">
        <f t="shared" si="25"/>
        <v>0</v>
      </c>
      <c r="S18">
        <f t="shared" si="4"/>
        <v>0</v>
      </c>
      <c r="T18">
        <f t="shared" si="26"/>
        <v>0</v>
      </c>
      <c r="U18">
        <f t="shared" si="5"/>
        <v>0</v>
      </c>
      <c r="V18">
        <f t="shared" si="6"/>
        <v>0</v>
      </c>
      <c r="W18">
        <f t="shared" si="7"/>
        <v>0</v>
      </c>
      <c r="X18">
        <f t="shared" si="8"/>
        <v>0</v>
      </c>
      <c r="Y18">
        <f t="shared" si="9"/>
        <v>0</v>
      </c>
      <c r="Z18">
        <f t="shared" si="10"/>
        <v>0</v>
      </c>
      <c r="AA18" s="49">
        <f t="shared" si="11"/>
        <v>0</v>
      </c>
      <c r="AB18">
        <f t="shared" si="27"/>
        <v>0</v>
      </c>
      <c r="AC18" s="50"/>
      <c r="AE18">
        <f t="shared" si="13"/>
        <v>0</v>
      </c>
      <c r="AF18">
        <f t="shared" si="14"/>
        <v>0</v>
      </c>
      <c r="AG18" s="49">
        <f t="shared" si="15"/>
        <v>0</v>
      </c>
      <c r="AH18">
        <f t="shared" si="28"/>
        <v>0</v>
      </c>
      <c r="AI18" s="50"/>
      <c r="AK18">
        <f t="shared" si="17"/>
        <v>0</v>
      </c>
      <c r="AL18">
        <f t="shared" si="18"/>
        <v>0</v>
      </c>
      <c r="AM18">
        <f t="shared" si="29"/>
        <v>0</v>
      </c>
      <c r="AN18">
        <f t="shared" ref="AN18:AN26" si="37">IF(E18="",0,IF(E18=2,0,IF(L6=0,0,IF(R18=1,INT((AL18-AM18)*0.5),0))))</f>
        <v>0</v>
      </c>
      <c r="AQ18">
        <f t="shared" si="30"/>
        <v>0</v>
      </c>
      <c r="AR18">
        <f t="shared" si="36"/>
        <v>0</v>
      </c>
      <c r="AS18" s="49">
        <f t="shared" si="31"/>
        <v>0</v>
      </c>
      <c r="AT18">
        <f t="shared" si="32"/>
        <v>0</v>
      </c>
      <c r="AU18" s="50"/>
    </row>
    <row r="19" spans="1:47" x14ac:dyDescent="0.4">
      <c r="A19" s="47" t="str">
        <f t="shared" si="33"/>
        <v/>
      </c>
      <c r="B19" s="47">
        <v>7</v>
      </c>
      <c r="C19" s="47" t="str">
        <f t="shared" si="34"/>
        <v/>
      </c>
      <c r="D19" s="47" t="str">
        <f>IF(表示!P24="","",表示!P24*1)</f>
        <v/>
      </c>
      <c r="E19" s="47" t="str">
        <f>表示!S24</f>
        <v/>
      </c>
      <c r="F19" s="47">
        <v>0</v>
      </c>
      <c r="G19" s="47">
        <f>表示!K24</f>
        <v>0</v>
      </c>
      <c r="H19" s="47">
        <f>表示!L24</f>
        <v>0</v>
      </c>
      <c r="I19" s="47">
        <f>表示!M24</f>
        <v>0</v>
      </c>
      <c r="J19" s="48">
        <f t="shared" si="20"/>
        <v>0</v>
      </c>
      <c r="K19">
        <f t="shared" si="21"/>
        <v>0</v>
      </c>
      <c r="L19">
        <f t="shared" si="2"/>
        <v>0</v>
      </c>
      <c r="M19">
        <f t="shared" si="22"/>
        <v>0</v>
      </c>
      <c r="N19">
        <f t="shared" si="23"/>
        <v>0</v>
      </c>
      <c r="O19">
        <f t="shared" si="24"/>
        <v>0</v>
      </c>
      <c r="P19">
        <f t="shared" si="35"/>
        <v>0</v>
      </c>
      <c r="Q19">
        <f t="shared" si="3"/>
        <v>0</v>
      </c>
      <c r="R19">
        <f t="shared" si="25"/>
        <v>0</v>
      </c>
      <c r="S19">
        <f t="shared" si="4"/>
        <v>0</v>
      </c>
      <c r="T19">
        <f t="shared" si="26"/>
        <v>0</v>
      </c>
      <c r="U19">
        <f t="shared" si="5"/>
        <v>0</v>
      </c>
      <c r="V19">
        <f t="shared" si="6"/>
        <v>0</v>
      </c>
      <c r="W19">
        <f t="shared" si="7"/>
        <v>0</v>
      </c>
      <c r="X19">
        <f t="shared" si="8"/>
        <v>0</v>
      </c>
      <c r="Y19">
        <f t="shared" si="9"/>
        <v>0</v>
      </c>
      <c r="Z19">
        <f t="shared" si="10"/>
        <v>0</v>
      </c>
      <c r="AA19" s="49">
        <f t="shared" si="11"/>
        <v>0</v>
      </c>
      <c r="AB19">
        <f t="shared" si="27"/>
        <v>0</v>
      </c>
      <c r="AC19" s="50"/>
      <c r="AE19">
        <f t="shared" si="13"/>
        <v>0</v>
      </c>
      <c r="AF19">
        <f t="shared" si="14"/>
        <v>0</v>
      </c>
      <c r="AG19" s="49">
        <f t="shared" si="15"/>
        <v>0</v>
      </c>
      <c r="AH19">
        <f t="shared" si="28"/>
        <v>0</v>
      </c>
      <c r="AI19" s="50"/>
      <c r="AK19">
        <f t="shared" si="17"/>
        <v>0</v>
      </c>
      <c r="AL19">
        <f t="shared" si="18"/>
        <v>0</v>
      </c>
      <c r="AM19">
        <f t="shared" si="29"/>
        <v>0</v>
      </c>
      <c r="AN19">
        <f t="shared" si="37"/>
        <v>0</v>
      </c>
      <c r="AQ19">
        <f t="shared" si="30"/>
        <v>0</v>
      </c>
      <c r="AR19">
        <f t="shared" si="36"/>
        <v>0</v>
      </c>
      <c r="AS19" s="49">
        <f t="shared" si="31"/>
        <v>0</v>
      </c>
      <c r="AT19">
        <f t="shared" si="32"/>
        <v>0</v>
      </c>
      <c r="AU19" s="50"/>
    </row>
    <row r="20" spans="1:47" x14ac:dyDescent="0.4">
      <c r="A20" s="47" t="str">
        <f t="shared" si="33"/>
        <v/>
      </c>
      <c r="B20" s="47">
        <v>8</v>
      </c>
      <c r="C20" s="47" t="str">
        <f t="shared" si="34"/>
        <v/>
      </c>
      <c r="D20" s="47" t="str">
        <f>IF(表示!P25="","",表示!P25*1)</f>
        <v/>
      </c>
      <c r="E20" s="47" t="str">
        <f>表示!S25</f>
        <v/>
      </c>
      <c r="F20" s="47">
        <v>0</v>
      </c>
      <c r="G20" s="47">
        <f>表示!K25</f>
        <v>0</v>
      </c>
      <c r="H20" s="47">
        <f>表示!L25</f>
        <v>0</v>
      </c>
      <c r="I20" s="47">
        <f>表示!M25</f>
        <v>0</v>
      </c>
      <c r="J20" s="48">
        <f t="shared" si="20"/>
        <v>0</v>
      </c>
      <c r="K20">
        <f t="shared" si="21"/>
        <v>0</v>
      </c>
      <c r="L20">
        <f t="shared" si="2"/>
        <v>0</v>
      </c>
      <c r="M20">
        <f t="shared" si="22"/>
        <v>0</v>
      </c>
      <c r="N20">
        <f t="shared" si="23"/>
        <v>0</v>
      </c>
      <c r="O20">
        <f t="shared" si="24"/>
        <v>0</v>
      </c>
      <c r="P20">
        <f t="shared" si="35"/>
        <v>0</v>
      </c>
      <c r="Q20">
        <f t="shared" si="3"/>
        <v>0</v>
      </c>
      <c r="R20">
        <f t="shared" si="25"/>
        <v>0</v>
      </c>
      <c r="S20">
        <f t="shared" si="4"/>
        <v>0</v>
      </c>
      <c r="T20">
        <f t="shared" si="26"/>
        <v>0</v>
      </c>
      <c r="U20">
        <f t="shared" si="5"/>
        <v>0</v>
      </c>
      <c r="V20">
        <f t="shared" si="6"/>
        <v>0</v>
      </c>
      <c r="W20">
        <f t="shared" si="7"/>
        <v>0</v>
      </c>
      <c r="X20">
        <f t="shared" si="8"/>
        <v>0</v>
      </c>
      <c r="Y20">
        <f t="shared" si="9"/>
        <v>0</v>
      </c>
      <c r="Z20">
        <f t="shared" si="10"/>
        <v>0</v>
      </c>
      <c r="AA20" s="49">
        <f t="shared" si="11"/>
        <v>0</v>
      </c>
      <c r="AB20">
        <f t="shared" si="27"/>
        <v>0</v>
      </c>
      <c r="AC20" s="50"/>
      <c r="AE20">
        <f t="shared" si="13"/>
        <v>0</v>
      </c>
      <c r="AF20">
        <f t="shared" si="14"/>
        <v>0</v>
      </c>
      <c r="AG20" s="49">
        <f t="shared" si="15"/>
        <v>0</v>
      </c>
      <c r="AH20">
        <f t="shared" si="28"/>
        <v>0</v>
      </c>
      <c r="AI20" s="50"/>
      <c r="AK20">
        <f t="shared" si="17"/>
        <v>0</v>
      </c>
      <c r="AL20">
        <f t="shared" si="18"/>
        <v>0</v>
      </c>
      <c r="AM20">
        <f t="shared" si="29"/>
        <v>0</v>
      </c>
      <c r="AN20">
        <f t="shared" si="37"/>
        <v>0</v>
      </c>
      <c r="AQ20">
        <f t="shared" si="30"/>
        <v>0</v>
      </c>
      <c r="AR20">
        <f t="shared" si="36"/>
        <v>0</v>
      </c>
      <c r="AS20" s="49">
        <f t="shared" si="31"/>
        <v>0</v>
      </c>
      <c r="AT20">
        <f t="shared" si="32"/>
        <v>0</v>
      </c>
      <c r="AU20" s="50"/>
    </row>
    <row r="21" spans="1:47" x14ac:dyDescent="0.4">
      <c r="A21" s="47" t="str">
        <f t="shared" si="33"/>
        <v/>
      </c>
      <c r="B21" s="47">
        <v>9</v>
      </c>
      <c r="C21" s="47" t="str">
        <f t="shared" si="34"/>
        <v/>
      </c>
      <c r="D21" s="47"/>
      <c r="E21" s="47"/>
      <c r="F21" s="47"/>
      <c r="G21" s="47"/>
      <c r="H21" s="47"/>
      <c r="I21" s="47"/>
      <c r="J21" s="48">
        <f t="shared" si="20"/>
        <v>0</v>
      </c>
      <c r="K21">
        <f t="shared" si="21"/>
        <v>0</v>
      </c>
      <c r="L21">
        <f t="shared" si="2"/>
        <v>1</v>
      </c>
      <c r="M21">
        <f t="shared" si="22"/>
        <v>0</v>
      </c>
      <c r="N21">
        <f t="shared" si="23"/>
        <v>0</v>
      </c>
      <c r="O21">
        <f t="shared" si="24"/>
        <v>0</v>
      </c>
      <c r="P21">
        <f t="shared" si="35"/>
        <v>0</v>
      </c>
      <c r="Q21">
        <f t="shared" si="3"/>
        <v>0</v>
      </c>
      <c r="R21">
        <f t="shared" si="25"/>
        <v>0</v>
      </c>
      <c r="S21">
        <f t="shared" si="4"/>
        <v>0</v>
      </c>
      <c r="T21">
        <f t="shared" si="26"/>
        <v>0</v>
      </c>
      <c r="U21">
        <f t="shared" si="5"/>
        <v>0</v>
      </c>
      <c r="V21">
        <f t="shared" si="6"/>
        <v>0</v>
      </c>
      <c r="W21">
        <f t="shared" si="7"/>
        <v>0</v>
      </c>
      <c r="X21">
        <f t="shared" si="8"/>
        <v>0</v>
      </c>
      <c r="Y21">
        <f t="shared" si="9"/>
        <v>0</v>
      </c>
      <c r="Z21">
        <f t="shared" si="10"/>
        <v>0</v>
      </c>
      <c r="AA21" s="49">
        <f t="shared" si="11"/>
        <v>0</v>
      </c>
      <c r="AB21">
        <f t="shared" si="27"/>
        <v>0</v>
      </c>
      <c r="AC21" s="50"/>
      <c r="AE21">
        <f t="shared" si="13"/>
        <v>0</v>
      </c>
      <c r="AF21">
        <f t="shared" si="14"/>
        <v>0</v>
      </c>
      <c r="AG21" s="49">
        <f t="shared" si="15"/>
        <v>0</v>
      </c>
      <c r="AH21">
        <f t="shared" si="28"/>
        <v>0</v>
      </c>
      <c r="AI21" s="50"/>
      <c r="AK21">
        <f t="shared" si="17"/>
        <v>0</v>
      </c>
      <c r="AL21">
        <f t="shared" si="18"/>
        <v>0</v>
      </c>
      <c r="AM21">
        <f t="shared" si="29"/>
        <v>0</v>
      </c>
      <c r="AN21">
        <f t="shared" si="37"/>
        <v>0</v>
      </c>
      <c r="AQ21">
        <f t="shared" si="30"/>
        <v>0</v>
      </c>
      <c r="AR21">
        <f t="shared" si="36"/>
        <v>0</v>
      </c>
      <c r="AS21" s="49">
        <f t="shared" si="31"/>
        <v>0</v>
      </c>
      <c r="AT21">
        <f t="shared" si="32"/>
        <v>0</v>
      </c>
      <c r="AU21" s="50"/>
    </row>
    <row r="22" spans="1:47" x14ac:dyDescent="0.4">
      <c r="A22" s="47" t="str">
        <f t="shared" si="33"/>
        <v/>
      </c>
      <c r="B22" s="47">
        <v>10</v>
      </c>
      <c r="C22" s="47" t="str">
        <f t="shared" si="34"/>
        <v/>
      </c>
      <c r="D22" s="47"/>
      <c r="E22" s="47"/>
      <c r="F22" s="47"/>
      <c r="G22" s="47"/>
      <c r="H22" s="47"/>
      <c r="I22" s="47"/>
      <c r="J22" s="48">
        <f t="shared" si="20"/>
        <v>0</v>
      </c>
      <c r="K22">
        <f t="shared" si="21"/>
        <v>0</v>
      </c>
      <c r="L22">
        <f t="shared" si="2"/>
        <v>1</v>
      </c>
      <c r="M22">
        <f t="shared" si="22"/>
        <v>0</v>
      </c>
      <c r="N22">
        <f t="shared" si="23"/>
        <v>0</v>
      </c>
      <c r="O22">
        <f t="shared" si="24"/>
        <v>0</v>
      </c>
      <c r="P22">
        <f t="shared" si="35"/>
        <v>0</v>
      </c>
      <c r="Q22">
        <f t="shared" ref="Q22:Q26" si="38">IF(A22="",0,I22+M22+O22)</f>
        <v>0</v>
      </c>
      <c r="R22">
        <f t="shared" si="25"/>
        <v>0</v>
      </c>
      <c r="S22">
        <f t="shared" si="4"/>
        <v>0</v>
      </c>
      <c r="T22">
        <f t="shared" si="26"/>
        <v>0</v>
      </c>
      <c r="U22">
        <f t="shared" si="5"/>
        <v>0</v>
      </c>
      <c r="V22">
        <f t="shared" si="6"/>
        <v>0</v>
      </c>
      <c r="W22">
        <f t="shared" si="7"/>
        <v>0</v>
      </c>
      <c r="X22">
        <f t="shared" si="8"/>
        <v>0</v>
      </c>
      <c r="Y22">
        <f t="shared" si="9"/>
        <v>0</v>
      </c>
      <c r="Z22">
        <f t="shared" si="10"/>
        <v>0</v>
      </c>
      <c r="AA22" s="49">
        <f t="shared" si="11"/>
        <v>0</v>
      </c>
      <c r="AB22">
        <f t="shared" si="27"/>
        <v>0</v>
      </c>
      <c r="AC22" s="50"/>
      <c r="AE22">
        <f t="shared" si="13"/>
        <v>0</v>
      </c>
      <c r="AF22">
        <f t="shared" si="14"/>
        <v>0</v>
      </c>
      <c r="AG22" s="49">
        <f t="shared" si="15"/>
        <v>0</v>
      </c>
      <c r="AH22">
        <f t="shared" si="28"/>
        <v>0</v>
      </c>
      <c r="AI22" s="50"/>
      <c r="AK22">
        <f t="shared" si="17"/>
        <v>0</v>
      </c>
      <c r="AL22">
        <f t="shared" si="18"/>
        <v>0</v>
      </c>
      <c r="AM22">
        <f t="shared" si="29"/>
        <v>0</v>
      </c>
      <c r="AN22">
        <f t="shared" si="37"/>
        <v>0</v>
      </c>
      <c r="AQ22">
        <f t="shared" si="30"/>
        <v>0</v>
      </c>
      <c r="AR22">
        <f t="shared" si="36"/>
        <v>0</v>
      </c>
      <c r="AS22" s="49">
        <f t="shared" si="31"/>
        <v>0</v>
      </c>
      <c r="AT22">
        <f t="shared" si="32"/>
        <v>0</v>
      </c>
      <c r="AU22" s="50"/>
    </row>
    <row r="23" spans="1:47" x14ac:dyDescent="0.4">
      <c r="A23" s="47" t="str">
        <f t="shared" si="33"/>
        <v/>
      </c>
      <c r="B23" s="47">
        <v>11</v>
      </c>
      <c r="C23" s="47" t="str">
        <f t="shared" si="34"/>
        <v/>
      </c>
      <c r="D23" s="47"/>
      <c r="E23" s="47"/>
      <c r="F23" s="47"/>
      <c r="G23" s="47"/>
      <c r="H23" s="47"/>
      <c r="I23" s="47"/>
      <c r="J23" s="48">
        <f t="shared" si="20"/>
        <v>0</v>
      </c>
      <c r="K23">
        <f t="shared" si="21"/>
        <v>0</v>
      </c>
      <c r="L23">
        <f t="shared" si="2"/>
        <v>1</v>
      </c>
      <c r="M23">
        <f t="shared" si="22"/>
        <v>0</v>
      </c>
      <c r="N23">
        <f t="shared" si="23"/>
        <v>0</v>
      </c>
      <c r="O23">
        <f t="shared" si="24"/>
        <v>0</v>
      </c>
      <c r="P23">
        <f t="shared" si="35"/>
        <v>0</v>
      </c>
      <c r="Q23">
        <f t="shared" si="38"/>
        <v>0</v>
      </c>
      <c r="R23">
        <f t="shared" si="25"/>
        <v>0</v>
      </c>
      <c r="S23">
        <f t="shared" si="4"/>
        <v>0</v>
      </c>
      <c r="T23">
        <f t="shared" si="26"/>
        <v>0</v>
      </c>
      <c r="U23">
        <f t="shared" si="5"/>
        <v>0</v>
      </c>
      <c r="V23">
        <f t="shared" si="6"/>
        <v>0</v>
      </c>
      <c r="W23">
        <f t="shared" si="7"/>
        <v>0</v>
      </c>
      <c r="X23">
        <f t="shared" si="8"/>
        <v>0</v>
      </c>
      <c r="Y23">
        <f t="shared" si="9"/>
        <v>0</v>
      </c>
      <c r="Z23">
        <f t="shared" si="10"/>
        <v>0</v>
      </c>
      <c r="AA23" s="49">
        <f t="shared" si="11"/>
        <v>0</v>
      </c>
      <c r="AB23">
        <f t="shared" si="27"/>
        <v>0</v>
      </c>
      <c r="AC23" s="50"/>
      <c r="AE23">
        <f t="shared" si="13"/>
        <v>0</v>
      </c>
      <c r="AF23">
        <f t="shared" si="14"/>
        <v>0</v>
      </c>
      <c r="AG23" s="49">
        <f t="shared" si="15"/>
        <v>0</v>
      </c>
      <c r="AH23">
        <f t="shared" si="28"/>
        <v>0</v>
      </c>
      <c r="AI23" s="50"/>
      <c r="AK23">
        <f t="shared" si="17"/>
        <v>0</v>
      </c>
      <c r="AL23">
        <f t="shared" si="18"/>
        <v>0</v>
      </c>
      <c r="AM23">
        <f t="shared" si="29"/>
        <v>0</v>
      </c>
      <c r="AN23">
        <f t="shared" si="37"/>
        <v>0</v>
      </c>
      <c r="AQ23">
        <f t="shared" si="30"/>
        <v>0</v>
      </c>
      <c r="AR23">
        <f t="shared" si="36"/>
        <v>0</v>
      </c>
      <c r="AS23" s="49">
        <f t="shared" si="31"/>
        <v>0</v>
      </c>
      <c r="AT23">
        <f t="shared" si="32"/>
        <v>0</v>
      </c>
      <c r="AU23" s="50"/>
    </row>
    <row r="24" spans="1:47" x14ac:dyDescent="0.4">
      <c r="A24" s="47" t="str">
        <f t="shared" si="33"/>
        <v/>
      </c>
      <c r="B24" s="47">
        <v>12</v>
      </c>
      <c r="C24" s="47" t="str">
        <f t="shared" si="34"/>
        <v/>
      </c>
      <c r="D24" s="47"/>
      <c r="E24" s="47"/>
      <c r="F24" s="47"/>
      <c r="G24" s="47"/>
      <c r="H24" s="47"/>
      <c r="I24" s="47"/>
      <c r="J24" s="48">
        <f t="shared" si="20"/>
        <v>0</v>
      </c>
      <c r="K24">
        <f t="shared" si="21"/>
        <v>0</v>
      </c>
      <c r="L24">
        <f t="shared" si="2"/>
        <v>1</v>
      </c>
      <c r="M24">
        <f t="shared" si="22"/>
        <v>0</v>
      </c>
      <c r="N24">
        <f t="shared" si="23"/>
        <v>0</v>
      </c>
      <c r="O24">
        <f t="shared" si="24"/>
        <v>0</v>
      </c>
      <c r="P24">
        <f t="shared" si="35"/>
        <v>0</v>
      </c>
      <c r="Q24">
        <f t="shared" si="38"/>
        <v>0</v>
      </c>
      <c r="R24">
        <f t="shared" si="25"/>
        <v>0</v>
      </c>
      <c r="S24">
        <f t="shared" si="4"/>
        <v>0</v>
      </c>
      <c r="T24">
        <f t="shared" si="26"/>
        <v>0</v>
      </c>
      <c r="U24">
        <f t="shared" si="5"/>
        <v>0</v>
      </c>
      <c r="V24">
        <f t="shared" si="6"/>
        <v>0</v>
      </c>
      <c r="W24">
        <f t="shared" si="7"/>
        <v>0</v>
      </c>
      <c r="X24">
        <f t="shared" si="8"/>
        <v>0</v>
      </c>
      <c r="Y24">
        <f t="shared" si="9"/>
        <v>0</v>
      </c>
      <c r="Z24">
        <f t="shared" si="10"/>
        <v>0</v>
      </c>
      <c r="AA24" s="49">
        <f t="shared" si="11"/>
        <v>0</v>
      </c>
      <c r="AB24">
        <f t="shared" si="27"/>
        <v>0</v>
      </c>
      <c r="AC24" s="50"/>
      <c r="AE24">
        <f t="shared" si="13"/>
        <v>0</v>
      </c>
      <c r="AF24">
        <f t="shared" si="14"/>
        <v>0</v>
      </c>
      <c r="AG24" s="49">
        <f t="shared" si="15"/>
        <v>0</v>
      </c>
      <c r="AH24">
        <f t="shared" si="28"/>
        <v>0</v>
      </c>
      <c r="AI24" s="50"/>
      <c r="AK24">
        <f t="shared" si="17"/>
        <v>0</v>
      </c>
      <c r="AL24">
        <f t="shared" si="18"/>
        <v>0</v>
      </c>
      <c r="AM24">
        <f t="shared" si="29"/>
        <v>0</v>
      </c>
      <c r="AN24">
        <f t="shared" si="37"/>
        <v>0</v>
      </c>
      <c r="AQ24">
        <f t="shared" si="30"/>
        <v>0</v>
      </c>
      <c r="AR24">
        <f t="shared" si="36"/>
        <v>0</v>
      </c>
      <c r="AS24" s="49">
        <f t="shared" si="31"/>
        <v>0</v>
      </c>
      <c r="AT24">
        <f t="shared" si="32"/>
        <v>0</v>
      </c>
      <c r="AU24" s="50"/>
    </row>
    <row r="25" spans="1:47" x14ac:dyDescent="0.4">
      <c r="A25" s="47" t="str">
        <f t="shared" si="33"/>
        <v/>
      </c>
      <c r="B25" s="47">
        <v>13</v>
      </c>
      <c r="C25" s="47" t="str">
        <f t="shared" si="34"/>
        <v/>
      </c>
      <c r="D25" s="47"/>
      <c r="E25" s="47"/>
      <c r="F25" s="47"/>
      <c r="G25" s="47"/>
      <c r="H25" s="47"/>
      <c r="I25" s="47"/>
      <c r="J25" s="48">
        <f t="shared" si="20"/>
        <v>0</v>
      </c>
      <c r="K25">
        <f t="shared" si="21"/>
        <v>0</v>
      </c>
      <c r="L25">
        <f t="shared" si="2"/>
        <v>1</v>
      </c>
      <c r="M25">
        <f t="shared" si="22"/>
        <v>0</v>
      </c>
      <c r="N25">
        <f t="shared" si="23"/>
        <v>0</v>
      </c>
      <c r="O25">
        <f t="shared" si="24"/>
        <v>0</v>
      </c>
      <c r="P25">
        <f t="shared" si="35"/>
        <v>0</v>
      </c>
      <c r="Q25">
        <f t="shared" si="38"/>
        <v>0</v>
      </c>
      <c r="R25">
        <f t="shared" si="25"/>
        <v>0</v>
      </c>
      <c r="S25">
        <f t="shared" si="4"/>
        <v>0</v>
      </c>
      <c r="T25">
        <f t="shared" si="26"/>
        <v>0</v>
      </c>
      <c r="U25">
        <f t="shared" si="5"/>
        <v>0</v>
      </c>
      <c r="V25">
        <f t="shared" si="6"/>
        <v>0</v>
      </c>
      <c r="W25">
        <f t="shared" si="7"/>
        <v>0</v>
      </c>
      <c r="X25">
        <f t="shared" si="8"/>
        <v>0</v>
      </c>
      <c r="Y25">
        <f t="shared" si="9"/>
        <v>0</v>
      </c>
      <c r="Z25">
        <f t="shared" si="10"/>
        <v>0</v>
      </c>
      <c r="AA25" s="49">
        <f t="shared" si="11"/>
        <v>0</v>
      </c>
      <c r="AB25">
        <f t="shared" si="27"/>
        <v>0</v>
      </c>
      <c r="AC25" s="50"/>
      <c r="AE25">
        <f t="shared" si="13"/>
        <v>0</v>
      </c>
      <c r="AF25">
        <f t="shared" si="14"/>
        <v>0</v>
      </c>
      <c r="AG25" s="49">
        <f t="shared" si="15"/>
        <v>0</v>
      </c>
      <c r="AH25">
        <f t="shared" si="28"/>
        <v>0</v>
      </c>
      <c r="AI25" s="50"/>
      <c r="AK25">
        <f t="shared" si="17"/>
        <v>0</v>
      </c>
      <c r="AL25">
        <f t="shared" si="18"/>
        <v>0</v>
      </c>
      <c r="AM25">
        <f t="shared" si="29"/>
        <v>0</v>
      </c>
      <c r="AN25">
        <f t="shared" si="37"/>
        <v>0</v>
      </c>
      <c r="AQ25">
        <f t="shared" si="30"/>
        <v>0</v>
      </c>
      <c r="AR25">
        <f t="shared" si="36"/>
        <v>0</v>
      </c>
      <c r="AS25" s="49">
        <f t="shared" si="31"/>
        <v>0</v>
      </c>
      <c r="AT25">
        <f t="shared" si="32"/>
        <v>0</v>
      </c>
      <c r="AU25" s="50"/>
    </row>
    <row r="26" spans="1:47" x14ac:dyDescent="0.4">
      <c r="A26" s="47" t="str">
        <f t="shared" si="33"/>
        <v/>
      </c>
      <c r="B26" s="47">
        <v>14</v>
      </c>
      <c r="C26" s="47" t="str">
        <f t="shared" si="34"/>
        <v/>
      </c>
      <c r="D26" s="47"/>
      <c r="E26" s="47"/>
      <c r="F26" s="47"/>
      <c r="G26" s="47"/>
      <c r="H26" s="47"/>
      <c r="I26" s="47"/>
      <c r="J26" s="48">
        <f t="shared" si="20"/>
        <v>0</v>
      </c>
      <c r="K26">
        <f t="shared" si="21"/>
        <v>0</v>
      </c>
      <c r="L26">
        <f t="shared" si="2"/>
        <v>1</v>
      </c>
      <c r="M26">
        <f t="shared" si="22"/>
        <v>0</v>
      </c>
      <c r="N26">
        <f t="shared" si="23"/>
        <v>0</v>
      </c>
      <c r="O26">
        <f t="shared" si="24"/>
        <v>0</v>
      </c>
      <c r="P26">
        <f t="shared" si="35"/>
        <v>0</v>
      </c>
      <c r="Q26">
        <f t="shared" si="38"/>
        <v>0</v>
      </c>
      <c r="R26">
        <f t="shared" si="25"/>
        <v>0</v>
      </c>
      <c r="S26">
        <f t="shared" si="4"/>
        <v>0</v>
      </c>
      <c r="T26">
        <f t="shared" si="26"/>
        <v>0</v>
      </c>
      <c r="U26">
        <f t="shared" si="5"/>
        <v>0</v>
      </c>
      <c r="V26">
        <f t="shared" si="6"/>
        <v>0</v>
      </c>
      <c r="W26">
        <f t="shared" si="7"/>
        <v>0</v>
      </c>
      <c r="X26">
        <f t="shared" si="8"/>
        <v>0</v>
      </c>
      <c r="Y26">
        <f t="shared" si="9"/>
        <v>0</v>
      </c>
      <c r="Z26">
        <f t="shared" si="10"/>
        <v>0</v>
      </c>
      <c r="AA26" s="49">
        <f t="shared" si="11"/>
        <v>0</v>
      </c>
      <c r="AB26">
        <f t="shared" si="27"/>
        <v>0</v>
      </c>
      <c r="AC26" s="50"/>
      <c r="AE26">
        <f t="shared" si="13"/>
        <v>0</v>
      </c>
      <c r="AF26">
        <f t="shared" si="14"/>
        <v>0</v>
      </c>
      <c r="AG26" s="49">
        <f t="shared" si="15"/>
        <v>0</v>
      </c>
      <c r="AH26">
        <f t="shared" si="28"/>
        <v>0</v>
      </c>
      <c r="AI26" s="50"/>
      <c r="AK26">
        <f t="shared" si="17"/>
        <v>0</v>
      </c>
      <c r="AL26">
        <f t="shared" si="18"/>
        <v>0</v>
      </c>
      <c r="AM26">
        <f t="shared" si="29"/>
        <v>0</v>
      </c>
      <c r="AN26">
        <f t="shared" si="37"/>
        <v>0</v>
      </c>
      <c r="AQ26">
        <f t="shared" si="30"/>
        <v>0</v>
      </c>
      <c r="AR26">
        <f t="shared" si="36"/>
        <v>0</v>
      </c>
      <c r="AS26" s="49">
        <f t="shared" si="31"/>
        <v>0</v>
      </c>
      <c r="AT26">
        <f t="shared" si="32"/>
        <v>0</v>
      </c>
      <c r="AU26" s="50"/>
    </row>
    <row r="27" spans="1:47" x14ac:dyDescent="0.4">
      <c r="A27" t="str">
        <f t="array" ref="A27">IFERROR(INDEX(#REF!,SMALL(IF(#REF!=#REF!,ROW($A$12:$A$58810)),ROW(A25)))&amp;"","")</f>
        <v/>
      </c>
      <c r="C27" t="str">
        <f t="array" ref="C27">IFERROR(INDEX(#REF!,SMALL(IF(#REF!=#REF!,ROW($A$12:$A$58810)),ROW(C25)))&amp;"","")</f>
        <v/>
      </c>
      <c r="D27" t="str">
        <f t="array" ref="D27">IFERROR(INDEX(#REF!,SMALL(IF(#REF!=#REF!,ROW($A$12:$A$58810)),ROW(D25)))&amp;"","")</f>
        <v/>
      </c>
      <c r="E27" t="str">
        <f t="array" ref="E27">IFERROR(INDEX(#REF!,SMALL(IF(#REF!=#REF!,ROW($A$12:$A$58810)),ROW(E25)))&amp;"","")</f>
        <v/>
      </c>
      <c r="G27" t="str">
        <f t="array" ref="G27">IFERROR(INDEX(#REF!,SMALL(IF(#REF!=#REF!,ROW($A$12:$A$58810)),ROW(G25)))&amp;"","")</f>
        <v/>
      </c>
    </row>
    <row r="28" spans="1:47" x14ac:dyDescent="0.4">
      <c r="A28" t="str">
        <f t="array" ref="A28">IFERROR(INDEX(#REF!,SMALL(IF(#REF!=#REF!,ROW($A$12:$A$58810)),ROW(A26)))&amp;"","")</f>
        <v/>
      </c>
      <c r="C28" t="str">
        <f t="array" ref="C28">IFERROR(INDEX(#REF!,SMALL(IF(#REF!=#REF!,ROW($A$12:$A$58810)),ROW(C26)))&amp;"","")</f>
        <v/>
      </c>
      <c r="D28" t="str">
        <f t="array" ref="D28">IFERROR(INDEX(#REF!,SMALL(IF(#REF!=#REF!,ROW($A$12:$A$58810)),ROW(D26)))&amp;"","")</f>
        <v/>
      </c>
      <c r="E28" t="str">
        <f t="array" ref="E28">IFERROR(INDEX(#REF!,SMALL(IF(#REF!=#REF!,ROW($A$12:$A$58810)),ROW(E26)))&amp;"","")</f>
        <v/>
      </c>
      <c r="G28" t="str">
        <f t="array" ref="G28">IFERROR(INDEX(#REF!,SMALL(IF(#REF!=#REF!,ROW($A$12:$A$58810)),ROW(G26)))&amp;"","")</f>
        <v/>
      </c>
    </row>
    <row r="29" spans="1:47" x14ac:dyDescent="0.4">
      <c r="A29" t="str">
        <f t="array" ref="A29">IFERROR(INDEX(#REF!,SMALL(IF(#REF!=#REF!,ROW($A$12:$A$58810)),ROW(A27)))&amp;"","")</f>
        <v/>
      </c>
      <c r="C29" t="str">
        <f t="array" ref="C29">IFERROR(INDEX(#REF!,SMALL(IF(#REF!=#REF!,ROW($A$12:$A$58810)),ROW(C27)))&amp;"","")</f>
        <v/>
      </c>
      <c r="D29" t="str">
        <f t="array" ref="D29">IFERROR(INDEX(#REF!,SMALL(IF(#REF!=#REF!,ROW($A$12:$A$58810)),ROW(D27)))&amp;"","")</f>
        <v/>
      </c>
      <c r="E29" t="str">
        <f t="array" ref="E29">IFERROR(INDEX(#REF!,SMALL(IF(#REF!=#REF!,ROW($A$12:$A$58810)),ROW(E27)))&amp;"","")</f>
        <v/>
      </c>
      <c r="G29" t="str">
        <f t="array" ref="G29">IFERROR(INDEX(#REF!,SMALL(IF(#REF!=#REF!,ROW($A$12:$A$58810)),ROW(G27)))&amp;"","")</f>
        <v/>
      </c>
      <c r="J29" s="17"/>
    </row>
    <row r="30" spans="1:47" x14ac:dyDescent="0.4">
      <c r="A30" t="str">
        <f t="array" ref="A30">IFERROR(INDEX(#REF!,SMALL(IF(#REF!=#REF!,ROW($A$12:$A$58810)),ROW(A28)))&amp;"","")</f>
        <v/>
      </c>
      <c r="C30" t="str">
        <f t="array" ref="C30">IFERROR(INDEX(#REF!,SMALL(IF(#REF!=#REF!,ROW($A$12:$A$58810)),ROW(C28)))&amp;"","")</f>
        <v/>
      </c>
      <c r="D30" t="str">
        <f t="array" ref="D30">IFERROR(INDEX(#REF!,SMALL(IF(#REF!=#REF!,ROW($A$12:$A$58810)),ROW(D28)))&amp;"","")</f>
        <v/>
      </c>
      <c r="E30" t="str">
        <f t="array" ref="E30">IFERROR(INDEX(#REF!,SMALL(IF(#REF!=#REF!,ROW($A$12:$A$58810)),ROW(E28)))&amp;"","")</f>
        <v/>
      </c>
      <c r="G30" t="str">
        <f t="array" ref="G30">IFERROR(INDEX(#REF!,SMALL(IF(#REF!=#REF!,ROW($A$12:$A$58810)),ROW(G28)))&amp;"","")</f>
        <v/>
      </c>
    </row>
    <row r="31" spans="1:47" x14ac:dyDescent="0.4">
      <c r="A31" t="str">
        <f t="array" ref="A31">IFERROR(INDEX(#REF!,SMALL(IF(#REF!=#REF!,ROW($A$12:$A$58810)),ROW(A29)))&amp;"","")</f>
        <v/>
      </c>
      <c r="C31" t="str">
        <f t="array" ref="C31">IFERROR(INDEX(#REF!,SMALL(IF(#REF!=#REF!,ROW($A$12:$A$58810)),ROW(C29)))&amp;"","")</f>
        <v/>
      </c>
      <c r="D31" t="str">
        <f t="array" ref="D31">IFERROR(INDEX(#REF!,SMALL(IF(#REF!=#REF!,ROW($A$12:$A$58810)),ROW(D29)))&amp;"","")</f>
        <v/>
      </c>
      <c r="E31" t="str">
        <f t="array" ref="E31">IFERROR(INDEX(#REF!,SMALL(IF(#REF!=#REF!,ROW($A$12:$A$58810)),ROW(E29)))&amp;"","")</f>
        <v/>
      </c>
      <c r="G31" t="str">
        <f t="array" ref="G31">IFERROR(INDEX(#REF!,SMALL(IF(#REF!=#REF!,ROW($A$12:$A$58810)),ROW(G29)))&amp;"","")</f>
        <v/>
      </c>
    </row>
    <row r="32" spans="1:47" x14ac:dyDescent="0.4">
      <c r="A32" t="str">
        <f t="array" ref="A32">IFERROR(INDEX(#REF!,SMALL(IF(#REF!=#REF!,ROW($A$12:$A$58810)),ROW(A30)))&amp;"","")</f>
        <v/>
      </c>
      <c r="C32" t="str">
        <f t="array" ref="C32">IFERROR(INDEX(#REF!,SMALL(IF(#REF!=#REF!,ROW($A$12:$A$58810)),ROW(C30)))&amp;"","")</f>
        <v/>
      </c>
      <c r="D32" t="str">
        <f t="array" ref="D32">IFERROR(INDEX(#REF!,SMALL(IF(#REF!=#REF!,ROW($A$12:$A$58810)),ROW(D30)))&amp;"","")</f>
        <v/>
      </c>
      <c r="E32" t="str">
        <f t="array" ref="E32">IFERROR(INDEX(#REF!,SMALL(IF(#REF!=#REF!,ROW($A$12:$A$58810)),ROW(E30)))&amp;"","")</f>
        <v/>
      </c>
      <c r="G32" t="str">
        <f t="array" ref="G32">IFERROR(INDEX(#REF!,SMALL(IF(#REF!=#REF!,ROW($A$12:$A$58810)),ROW(G30)))&amp;"","")</f>
        <v/>
      </c>
    </row>
    <row r="33" spans="1:7" x14ac:dyDescent="0.4">
      <c r="A33" t="str">
        <f t="array" ref="A33">IFERROR(INDEX(#REF!,SMALL(IF(#REF!=#REF!,ROW($A$12:$A$58810)),ROW(A31)))&amp;"","")</f>
        <v/>
      </c>
      <c r="C33" t="str">
        <f t="array" ref="C33">IFERROR(INDEX(#REF!,SMALL(IF(#REF!=#REF!,ROW($A$12:$A$58810)),ROW(C31)))&amp;"","")</f>
        <v/>
      </c>
      <c r="D33" t="str">
        <f t="array" ref="D33">IFERROR(INDEX(#REF!,SMALL(IF(#REF!=#REF!,ROW($A$12:$A$58810)),ROW(D31)))&amp;"","")</f>
        <v/>
      </c>
      <c r="E33" t="str">
        <f t="array" ref="E33">IFERROR(INDEX(#REF!,SMALL(IF(#REF!=#REF!,ROW($A$12:$A$58810)),ROW(E31)))&amp;"","")</f>
        <v/>
      </c>
      <c r="G33" t="str">
        <f t="array" ref="G33">IFERROR(INDEX(#REF!,SMALL(IF(#REF!=#REF!,ROW($A$12:$A$58810)),ROW(G31)))&amp;"","")</f>
        <v/>
      </c>
    </row>
    <row r="34" spans="1:7" x14ac:dyDescent="0.4">
      <c r="A34" t="str">
        <f t="array" ref="A34">IFERROR(INDEX(#REF!,SMALL(IF(#REF!=#REF!,ROW($A$12:$A$58810)),ROW(A32)))&amp;"","")</f>
        <v/>
      </c>
      <c r="C34" t="str">
        <f t="array" ref="C34">IFERROR(INDEX(#REF!,SMALL(IF(#REF!=#REF!,ROW($A$12:$A$58810)),ROW(C32)))&amp;"","")</f>
        <v/>
      </c>
      <c r="D34" t="str">
        <f t="array" ref="D34">IFERROR(INDEX(#REF!,SMALL(IF(#REF!=#REF!,ROW($A$12:$A$58810)),ROW(D32)))&amp;"","")</f>
        <v/>
      </c>
      <c r="E34" t="str">
        <f t="array" ref="E34">IFERROR(INDEX(#REF!,SMALL(IF(#REF!=#REF!,ROW($A$12:$A$58810)),ROW(E32)))&amp;"","")</f>
        <v/>
      </c>
      <c r="G34" t="str">
        <f t="array" ref="G34">IFERROR(INDEX(#REF!,SMALL(IF(#REF!=#REF!,ROW($A$12:$A$58810)),ROW(G32)))&amp;"","")</f>
        <v/>
      </c>
    </row>
    <row r="35" spans="1:7" x14ac:dyDescent="0.4">
      <c r="A35" t="str">
        <f t="array" ref="A35">IFERROR(INDEX(#REF!,SMALL(IF(#REF!=#REF!,ROW($A$12:$A$58810)),ROW(A33)))&amp;"","")</f>
        <v/>
      </c>
      <c r="C35" t="str">
        <f t="array" ref="C35">IFERROR(INDEX(#REF!,SMALL(IF(#REF!=#REF!,ROW($A$12:$A$58810)),ROW(C33)))&amp;"","")</f>
        <v/>
      </c>
      <c r="D35" t="str">
        <f t="array" ref="D35">IFERROR(INDEX(#REF!,SMALL(IF(#REF!=#REF!,ROW($A$12:$A$58810)),ROW(D33)))&amp;"","")</f>
        <v/>
      </c>
      <c r="E35" t="str">
        <f t="array" ref="E35">IFERROR(INDEX(#REF!,SMALL(IF(#REF!=#REF!,ROW($A$12:$A$58810)),ROW(E33)))&amp;"","")</f>
        <v/>
      </c>
      <c r="G35" t="str">
        <f t="array" ref="G35">IFERROR(INDEX(#REF!,SMALL(IF(#REF!=#REF!,ROW($A$12:$A$58810)),ROW(G33)))&amp;"","")</f>
        <v/>
      </c>
    </row>
    <row r="36" spans="1:7" x14ac:dyDescent="0.4">
      <c r="A36" t="str">
        <f t="array" ref="A36">IFERROR(INDEX(#REF!,SMALL(IF(#REF!=#REF!,ROW($A$12:$A$58810)),ROW(A34)))&amp;"","")</f>
        <v/>
      </c>
      <c r="C36" t="str">
        <f t="array" ref="C36">IFERROR(INDEX(#REF!,SMALL(IF(#REF!=#REF!,ROW($A$12:$A$58810)),ROW(C34)))&amp;"","")</f>
        <v/>
      </c>
      <c r="D36" t="str">
        <f t="array" ref="D36">IFERROR(INDEX(#REF!,SMALL(IF(#REF!=#REF!,ROW($A$12:$A$58810)),ROW(D34)))&amp;"","")</f>
        <v/>
      </c>
      <c r="E36" t="str">
        <f t="array" ref="E36">IFERROR(INDEX(#REF!,SMALL(IF(#REF!=#REF!,ROW($A$12:$A$58810)),ROW(E34)))&amp;"","")</f>
        <v/>
      </c>
      <c r="G36" t="str">
        <f t="array" ref="G36">IFERROR(INDEX(#REF!,SMALL(IF(#REF!=#REF!,ROW($A$12:$A$58810)),ROW(G34)))&amp;"","")</f>
        <v/>
      </c>
    </row>
    <row r="37" spans="1:7" x14ac:dyDescent="0.4">
      <c r="A37" t="str">
        <f t="array" ref="A37">IFERROR(INDEX(#REF!,SMALL(IF(#REF!=#REF!,ROW($A$12:$A$58810)),ROW(A35)))&amp;"","")</f>
        <v/>
      </c>
      <c r="C37" t="str">
        <f t="array" ref="C37">IFERROR(INDEX(#REF!,SMALL(IF(#REF!=#REF!,ROW($A$12:$A$58810)),ROW(C35)))&amp;"","")</f>
        <v/>
      </c>
      <c r="D37" t="str">
        <f t="array" ref="D37">IFERROR(INDEX(#REF!,SMALL(IF(#REF!=#REF!,ROW($A$12:$A$58810)),ROW(D35)))&amp;"","")</f>
        <v/>
      </c>
      <c r="E37" t="str">
        <f t="array" ref="E37">IFERROR(INDEX(#REF!,SMALL(IF(#REF!=#REF!,ROW($A$12:$A$58810)),ROW(E35)))&amp;"","")</f>
        <v/>
      </c>
      <c r="G37" t="str">
        <f t="array" ref="G37">IFERROR(INDEX(#REF!,SMALL(IF(#REF!=#REF!,ROW($A$12:$A$58810)),ROW(G35)))&amp;"","")</f>
        <v/>
      </c>
    </row>
    <row r="38" spans="1:7" x14ac:dyDescent="0.4">
      <c r="A38" t="str">
        <f t="array" ref="A38">IFERROR(INDEX(#REF!,SMALL(IF(#REF!=#REF!,ROW($A$12:$A$58810)),ROW(A36)))&amp;"","")</f>
        <v/>
      </c>
      <c r="C38" t="str">
        <f t="array" ref="C38">IFERROR(INDEX(#REF!,SMALL(IF(#REF!=#REF!,ROW($A$12:$A$58810)),ROW(C36)))&amp;"","")</f>
        <v/>
      </c>
      <c r="D38" t="str">
        <f t="array" ref="D38">IFERROR(INDEX(#REF!,SMALL(IF(#REF!=#REF!,ROW($A$12:$A$58810)),ROW(D36)))&amp;"","")</f>
        <v/>
      </c>
      <c r="E38" t="str">
        <f t="array" ref="E38">IFERROR(INDEX(#REF!,SMALL(IF(#REF!=#REF!,ROW($A$12:$A$58810)),ROW(E36)))&amp;"","")</f>
        <v/>
      </c>
      <c r="G38" t="str">
        <f t="array" ref="G38">IFERROR(INDEX(#REF!,SMALL(IF(#REF!=#REF!,ROW($A$12:$A$58810)),ROW(G36)))&amp;"","")</f>
        <v/>
      </c>
    </row>
    <row r="39" spans="1:7" x14ac:dyDescent="0.4">
      <c r="A39" t="str">
        <f t="array" ref="A39">IFERROR(INDEX(#REF!,SMALL(IF(#REF!=#REF!,ROW($A$12:$A$58810)),ROW(A37)))&amp;"","")</f>
        <v/>
      </c>
      <c r="C39" t="str">
        <f t="array" ref="C39">IFERROR(INDEX(#REF!,SMALL(IF(#REF!=#REF!,ROW($A$12:$A$58810)),ROW(C37)))&amp;"","")</f>
        <v/>
      </c>
      <c r="D39" t="str">
        <f t="array" ref="D39">IFERROR(INDEX(#REF!,SMALL(IF(#REF!=#REF!,ROW($A$12:$A$58810)),ROW(D37)))&amp;"","")</f>
        <v/>
      </c>
      <c r="E39" t="str">
        <f t="array" ref="E39">IFERROR(INDEX(#REF!,SMALL(IF(#REF!=#REF!,ROW($A$12:$A$58810)),ROW(E37)))&amp;"","")</f>
        <v/>
      </c>
      <c r="G39" t="str">
        <f t="array" ref="G39">IFERROR(INDEX(#REF!,SMALL(IF(#REF!=#REF!,ROW($A$12:$A$58810)),ROW(G37)))&amp;"","")</f>
        <v/>
      </c>
    </row>
    <row r="40" spans="1:7" x14ac:dyDescent="0.4">
      <c r="A40" t="str">
        <f t="array" ref="A40">IFERROR(INDEX(#REF!,SMALL(IF(#REF!=#REF!,ROW($A$12:$A$58810)),ROW(A38)))&amp;"","")</f>
        <v/>
      </c>
      <c r="C40" t="str">
        <f t="array" ref="C40">IFERROR(INDEX(#REF!,SMALL(IF(#REF!=#REF!,ROW($A$12:$A$58810)),ROW(C38)))&amp;"","")</f>
        <v/>
      </c>
      <c r="D40" t="str">
        <f t="array" ref="D40">IFERROR(INDEX(#REF!,SMALL(IF(#REF!=#REF!,ROW($A$12:$A$58810)),ROW(D38)))&amp;"","")</f>
        <v/>
      </c>
      <c r="E40" t="str">
        <f t="array" ref="E40">IFERROR(INDEX(#REF!,SMALL(IF(#REF!=#REF!,ROW($A$12:$A$58810)),ROW(E38)))&amp;"","")</f>
        <v/>
      </c>
      <c r="G40" t="str">
        <f t="array" ref="G40">IFERROR(INDEX(#REF!,SMALL(IF(#REF!=#REF!,ROW($A$12:$A$58810)),ROW(G38)))&amp;"","")</f>
        <v/>
      </c>
    </row>
    <row r="41" spans="1:7" x14ac:dyDescent="0.4">
      <c r="A41" t="str">
        <f t="array" ref="A41">IFERROR(INDEX(#REF!,SMALL(IF(#REF!=#REF!,ROW($A$12:$A$58810)),ROW(A39)))&amp;"","")</f>
        <v/>
      </c>
      <c r="C41" t="str">
        <f t="array" ref="C41">IFERROR(INDEX(#REF!,SMALL(IF(#REF!=#REF!,ROW($A$12:$A$58810)),ROW(C39)))&amp;"","")</f>
        <v/>
      </c>
      <c r="D41" t="str">
        <f t="array" ref="D41">IFERROR(INDEX(#REF!,SMALL(IF(#REF!=#REF!,ROW($A$12:$A$58810)),ROW(D39)))&amp;"","")</f>
        <v/>
      </c>
      <c r="E41" t="str">
        <f t="array" ref="E41">IFERROR(INDEX(#REF!,SMALL(IF(#REF!=#REF!,ROW($A$12:$A$58810)),ROW(E39)))&amp;"","")</f>
        <v/>
      </c>
      <c r="G41" t="str">
        <f t="array" ref="G41">IFERROR(INDEX(#REF!,SMALL(IF(#REF!=#REF!,ROW($A$12:$A$58810)),ROW(G39)))&amp;"","")</f>
        <v/>
      </c>
    </row>
    <row r="42" spans="1:7" x14ac:dyDescent="0.4">
      <c r="A42" t="str">
        <f t="array" ref="A42">IFERROR(INDEX(#REF!,SMALL(IF(#REF!=#REF!,ROW($A$12:$A$58810)),ROW(A40)))&amp;"","")</f>
        <v/>
      </c>
      <c r="C42" t="str">
        <f t="array" ref="C42">IFERROR(INDEX(#REF!,SMALL(IF(#REF!=#REF!,ROW($A$12:$A$58810)),ROW(C40)))&amp;"","")</f>
        <v/>
      </c>
      <c r="D42" t="str">
        <f t="array" ref="D42">IFERROR(INDEX(#REF!,SMALL(IF(#REF!=#REF!,ROW($A$12:$A$58810)),ROW(D40)))&amp;"","")</f>
        <v/>
      </c>
      <c r="E42" t="str">
        <f t="array" ref="E42">IFERROR(INDEX(#REF!,SMALL(IF(#REF!=#REF!,ROW($A$12:$A$58810)),ROW(E40)))&amp;"","")</f>
        <v/>
      </c>
      <c r="G42" t="str">
        <f t="array" ref="G42">IFERROR(INDEX(#REF!,SMALL(IF(#REF!=#REF!,ROW($A$12:$A$58810)),ROW(G40)))&amp;"","")</f>
        <v/>
      </c>
    </row>
    <row r="43" spans="1:7" x14ac:dyDescent="0.4">
      <c r="A43" t="str">
        <f t="array" ref="A43">IFERROR(INDEX(#REF!,SMALL(IF(#REF!=#REF!,ROW($A$12:$A$58810)),ROW(A41)))&amp;"","")</f>
        <v/>
      </c>
      <c r="C43" t="str">
        <f t="array" ref="C43">IFERROR(INDEX(#REF!,SMALL(IF(#REF!=#REF!,ROW($A$12:$A$58810)),ROW(C41)))&amp;"","")</f>
        <v/>
      </c>
      <c r="D43" t="str">
        <f t="array" ref="D43">IFERROR(INDEX(#REF!,SMALL(IF(#REF!=#REF!,ROW($A$12:$A$58810)),ROW(D41)))&amp;"","")</f>
        <v/>
      </c>
      <c r="E43" t="str">
        <f t="array" ref="E43">IFERROR(INDEX(#REF!,SMALL(IF(#REF!=#REF!,ROW($A$12:$A$58810)),ROW(E41)))&amp;"","")</f>
        <v/>
      </c>
      <c r="G43" t="str">
        <f t="array" ref="G43">IFERROR(INDEX(#REF!,SMALL(IF(#REF!=#REF!,ROW($A$12:$A$58810)),ROW(G41)))&amp;"","")</f>
        <v/>
      </c>
    </row>
    <row r="44" spans="1:7" x14ac:dyDescent="0.4">
      <c r="A44" t="str">
        <f t="array" ref="A44">IFERROR(INDEX(#REF!,SMALL(IF(#REF!=#REF!,ROW($A$12:$A$58810)),ROW(A42)))&amp;"","")</f>
        <v/>
      </c>
      <c r="C44" t="str">
        <f t="array" ref="C44">IFERROR(INDEX(#REF!,SMALL(IF(#REF!=#REF!,ROW($A$12:$A$58810)),ROW(C42)))&amp;"","")</f>
        <v/>
      </c>
      <c r="D44" t="str">
        <f t="array" ref="D44">IFERROR(INDEX(#REF!,SMALL(IF(#REF!=#REF!,ROW($A$12:$A$58810)),ROW(D42)))&amp;"","")</f>
        <v/>
      </c>
      <c r="E44" t="str">
        <f t="array" ref="E44">IFERROR(INDEX(#REF!,SMALL(IF(#REF!=#REF!,ROW($A$12:$A$58810)),ROW(E42)))&amp;"","")</f>
        <v/>
      </c>
      <c r="G44" t="str">
        <f t="array" ref="G44">IFERROR(INDEX(#REF!,SMALL(IF(#REF!=#REF!,ROW($A$12:$A$58810)),ROW(G42)))&amp;"","")</f>
        <v/>
      </c>
    </row>
    <row r="45" spans="1:7" x14ac:dyDescent="0.4">
      <c r="A45" t="str">
        <f t="array" ref="A45">IFERROR(INDEX(#REF!,SMALL(IF(#REF!=#REF!,ROW($A$12:$A$58810)),ROW(A43)))&amp;"","")</f>
        <v/>
      </c>
      <c r="C45" t="str">
        <f t="array" ref="C45">IFERROR(INDEX(#REF!,SMALL(IF(#REF!=#REF!,ROW($A$12:$A$58810)),ROW(C43)))&amp;"","")</f>
        <v/>
      </c>
      <c r="D45" t="str">
        <f t="array" ref="D45">IFERROR(INDEX(#REF!,SMALL(IF(#REF!=#REF!,ROW($A$12:$A$58810)),ROW(D43)))&amp;"","")</f>
        <v/>
      </c>
      <c r="E45" t="str">
        <f t="array" ref="E45">IFERROR(INDEX(#REF!,SMALL(IF(#REF!=#REF!,ROW($A$12:$A$58810)),ROW(E43)))&amp;"","")</f>
        <v/>
      </c>
      <c r="G45" t="str">
        <f t="array" ref="G45">IFERROR(INDEX(#REF!,SMALL(IF(#REF!=#REF!,ROW($A$12:$A$58810)),ROW(G43)))&amp;"","")</f>
        <v/>
      </c>
    </row>
    <row r="46" spans="1:7" x14ac:dyDescent="0.4">
      <c r="A46" t="str">
        <f t="array" ref="A46">IFERROR(INDEX(#REF!,SMALL(IF(#REF!=#REF!,ROW($A$12:$A$58810)),ROW(A44)))&amp;"","")</f>
        <v/>
      </c>
      <c r="C46" t="str">
        <f t="array" ref="C46">IFERROR(INDEX(#REF!,SMALL(IF(#REF!=#REF!,ROW($A$12:$A$58810)),ROW(C44)))&amp;"","")</f>
        <v/>
      </c>
      <c r="D46" t="str">
        <f t="array" ref="D46">IFERROR(INDEX(#REF!,SMALL(IF(#REF!=#REF!,ROW($A$12:$A$58810)),ROW(D44)))&amp;"","")</f>
        <v/>
      </c>
      <c r="E46" t="str">
        <f t="array" ref="E46">IFERROR(INDEX(#REF!,SMALL(IF(#REF!=#REF!,ROW($A$12:$A$58810)),ROW(E44)))&amp;"","")</f>
        <v/>
      </c>
      <c r="G46" t="str">
        <f t="array" ref="G46">IFERROR(INDEX(#REF!,SMALL(IF(#REF!=#REF!,ROW($A$12:$A$58810)),ROW(G44)))&amp;"","")</f>
        <v/>
      </c>
    </row>
    <row r="47" spans="1:7" x14ac:dyDescent="0.4">
      <c r="A47" t="str">
        <f t="array" ref="A47">IFERROR(INDEX(#REF!,SMALL(IF(#REF!=#REF!,ROW($A$12:$A$58810)),ROW(A45)))&amp;"","")</f>
        <v/>
      </c>
      <c r="C47" t="str">
        <f t="array" ref="C47">IFERROR(INDEX(#REF!,SMALL(IF(#REF!=#REF!,ROW($A$12:$A$58810)),ROW(C45)))&amp;"","")</f>
        <v/>
      </c>
      <c r="D47" t="str">
        <f t="array" ref="D47">IFERROR(INDEX(#REF!,SMALL(IF(#REF!=#REF!,ROW($A$12:$A$58810)),ROW(D45)))&amp;"","")</f>
        <v/>
      </c>
      <c r="E47" t="str">
        <f t="array" ref="E47">IFERROR(INDEX(#REF!,SMALL(IF(#REF!=#REF!,ROW($A$12:$A$58810)),ROW(E45)))&amp;"","")</f>
        <v/>
      </c>
      <c r="G47" t="str">
        <f t="array" ref="G47">IFERROR(INDEX(#REF!,SMALL(IF(#REF!=#REF!,ROW($A$12:$A$58810)),ROW(G45)))&amp;"","")</f>
        <v/>
      </c>
    </row>
    <row r="48" spans="1:7" x14ac:dyDescent="0.4">
      <c r="A48" t="str">
        <f t="array" ref="A48">IFERROR(INDEX(#REF!,SMALL(IF(#REF!=#REF!,ROW($A$12:$A$58810)),ROW(A46)))&amp;"","")</f>
        <v/>
      </c>
      <c r="C48" t="str">
        <f t="array" ref="C48">IFERROR(INDEX(#REF!,SMALL(IF(#REF!=#REF!,ROW($A$12:$A$58810)),ROW(C46)))&amp;"","")</f>
        <v/>
      </c>
      <c r="D48" t="str">
        <f t="array" ref="D48">IFERROR(INDEX(#REF!,SMALL(IF(#REF!=#REF!,ROW($A$12:$A$58810)),ROW(D46)))&amp;"","")</f>
        <v/>
      </c>
      <c r="E48" t="str">
        <f t="array" ref="E48">IFERROR(INDEX(#REF!,SMALL(IF(#REF!=#REF!,ROW($A$12:$A$58810)),ROW(E46)))&amp;"","")</f>
        <v/>
      </c>
      <c r="G48" t="str">
        <f t="array" ref="G48">IFERROR(INDEX(#REF!,SMALL(IF(#REF!=#REF!,ROW($A$12:$A$58810)),ROW(G46)))&amp;"","")</f>
        <v/>
      </c>
    </row>
    <row r="49" spans="1:7" x14ac:dyDescent="0.4">
      <c r="A49" t="str">
        <f t="array" ref="A49">IFERROR(INDEX(#REF!,SMALL(IF(#REF!=#REF!,ROW($A$12:$A$58810)),ROW(A47)))&amp;"","")</f>
        <v/>
      </c>
      <c r="C49" t="str">
        <f t="array" ref="C49">IFERROR(INDEX(#REF!,SMALL(IF(#REF!=#REF!,ROW($A$12:$A$58810)),ROW(C47)))&amp;"","")</f>
        <v/>
      </c>
      <c r="D49" t="str">
        <f t="array" ref="D49">IFERROR(INDEX(#REF!,SMALL(IF(#REF!=#REF!,ROW($A$12:$A$58810)),ROW(D47)))&amp;"","")</f>
        <v/>
      </c>
      <c r="E49" t="str">
        <f t="array" ref="E49">IFERROR(INDEX(#REF!,SMALL(IF(#REF!=#REF!,ROW($A$12:$A$58810)),ROW(E47)))&amp;"","")</f>
        <v/>
      </c>
      <c r="G49" t="str">
        <f t="array" ref="G49">IFERROR(INDEX(#REF!,SMALL(IF(#REF!=#REF!,ROW($A$12:$A$58810)),ROW(G47)))&amp;"","")</f>
        <v/>
      </c>
    </row>
    <row r="50" spans="1:7" x14ac:dyDescent="0.4">
      <c r="A50" t="str">
        <f t="array" ref="A50">IFERROR(INDEX(#REF!,SMALL(IF(#REF!=#REF!,ROW($A$12:$A$58810)),ROW(A48)))&amp;"","")</f>
        <v/>
      </c>
      <c r="C50" t="str">
        <f t="array" ref="C50">IFERROR(INDEX(#REF!,SMALL(IF(#REF!=#REF!,ROW($A$12:$A$58810)),ROW(C48)))&amp;"","")</f>
        <v/>
      </c>
      <c r="D50" t="str">
        <f t="array" ref="D50">IFERROR(INDEX(#REF!,SMALL(IF(#REF!=#REF!,ROW($A$12:$A$58810)),ROW(D48)))&amp;"","")</f>
        <v/>
      </c>
      <c r="E50" t="str">
        <f t="array" ref="E50">IFERROR(INDEX(#REF!,SMALL(IF(#REF!=#REF!,ROW($A$12:$A$58810)),ROW(E48)))&amp;"","")</f>
        <v/>
      </c>
      <c r="G50" t="str">
        <f t="array" ref="G50">IFERROR(INDEX(#REF!,SMALL(IF(#REF!=#REF!,ROW($A$12:$A$58810)),ROW(G48)))&amp;"","")</f>
        <v/>
      </c>
    </row>
    <row r="51" spans="1:7" x14ac:dyDescent="0.4">
      <c r="A51" t="str">
        <f t="array" ref="A51">IFERROR(INDEX(#REF!,SMALL(IF(#REF!=#REF!,ROW($A$12:$A$58810)),ROW(A49)))&amp;"","")</f>
        <v/>
      </c>
      <c r="C51" t="str">
        <f t="array" ref="C51">IFERROR(INDEX(#REF!,SMALL(IF(#REF!=#REF!,ROW($A$12:$A$58810)),ROW(C49)))&amp;"","")</f>
        <v/>
      </c>
      <c r="D51" t="str">
        <f t="array" ref="D51">IFERROR(INDEX(#REF!,SMALL(IF(#REF!=#REF!,ROW($A$12:$A$58810)),ROW(D49)))&amp;"","")</f>
        <v/>
      </c>
      <c r="E51" t="str">
        <f t="array" ref="E51">IFERROR(INDEX(#REF!,SMALL(IF(#REF!=#REF!,ROW($A$12:$A$58810)),ROW(E49)))&amp;"","")</f>
        <v/>
      </c>
      <c r="G51" t="str">
        <f t="array" ref="G51">IFERROR(INDEX(#REF!,SMALL(IF(#REF!=#REF!,ROW($A$12:$A$58810)),ROW(G49)))&amp;"","")</f>
        <v/>
      </c>
    </row>
    <row r="52" spans="1:7" x14ac:dyDescent="0.4">
      <c r="A52" t="str">
        <f t="array" ref="A52">IFERROR(INDEX(#REF!,SMALL(IF(#REF!=#REF!,ROW($A$12:$A$58810)),ROW(A50)))&amp;"","")</f>
        <v/>
      </c>
      <c r="C52" t="str">
        <f t="array" ref="C52">IFERROR(INDEX(#REF!,SMALL(IF(#REF!=#REF!,ROW($A$12:$A$58810)),ROW(C50)))&amp;"","")</f>
        <v/>
      </c>
      <c r="D52" t="str">
        <f t="array" ref="D52">IFERROR(INDEX(#REF!,SMALL(IF(#REF!=#REF!,ROW($A$12:$A$58810)),ROW(D50)))&amp;"","")</f>
        <v/>
      </c>
      <c r="E52" t="str">
        <f t="array" ref="E52">IFERROR(INDEX(#REF!,SMALL(IF(#REF!=#REF!,ROW($A$12:$A$58810)),ROW(E50)))&amp;"","")</f>
        <v/>
      </c>
      <c r="G52" t="str">
        <f t="array" ref="G52">IFERROR(INDEX(#REF!,SMALL(IF(#REF!=#REF!,ROW($A$12:$A$58810)),ROW(G50)))&amp;"","")</f>
        <v/>
      </c>
    </row>
    <row r="53" spans="1:7" x14ac:dyDescent="0.4">
      <c r="A53" t="str">
        <f t="array" ref="A53">IFERROR(INDEX(#REF!,SMALL(IF(#REF!=#REF!,ROW($A$12:$A$58810)),ROW(A51)))&amp;"","")</f>
        <v/>
      </c>
      <c r="C53" t="str">
        <f t="array" ref="C53">IFERROR(INDEX(#REF!,SMALL(IF(#REF!=#REF!,ROW($A$12:$A$58810)),ROW(C51)))&amp;"","")</f>
        <v/>
      </c>
      <c r="D53" t="str">
        <f t="array" ref="D53">IFERROR(INDEX(#REF!,SMALL(IF(#REF!=#REF!,ROW($A$12:$A$58810)),ROW(D51)))&amp;"","")</f>
        <v/>
      </c>
      <c r="E53" t="str">
        <f t="array" ref="E53">IFERROR(INDEX(#REF!,SMALL(IF(#REF!=#REF!,ROW($A$12:$A$58810)),ROW(E51)))&amp;"","")</f>
        <v/>
      </c>
      <c r="G53" t="str">
        <f t="array" ref="G53">IFERROR(INDEX(#REF!,SMALL(IF(#REF!=#REF!,ROW($A$12:$A$58810)),ROW(G51)))&amp;"","")</f>
        <v/>
      </c>
    </row>
    <row r="54" spans="1:7" x14ac:dyDescent="0.4">
      <c r="A54" t="str">
        <f t="array" ref="A54">IFERROR(INDEX(#REF!,SMALL(IF(#REF!=#REF!,ROW($A$12:$A$58810)),ROW(A52)))&amp;"","")</f>
        <v/>
      </c>
      <c r="C54" t="str">
        <f t="array" ref="C54">IFERROR(INDEX(#REF!,SMALL(IF(#REF!=#REF!,ROW($A$12:$A$58810)),ROW(C52)))&amp;"","")</f>
        <v/>
      </c>
      <c r="D54" t="str">
        <f t="array" ref="D54">IFERROR(INDEX(#REF!,SMALL(IF(#REF!=#REF!,ROW($A$12:$A$58810)),ROW(D52)))&amp;"","")</f>
        <v/>
      </c>
      <c r="E54" t="str">
        <f t="array" ref="E54">IFERROR(INDEX(#REF!,SMALL(IF(#REF!=#REF!,ROW($A$12:$A$58810)),ROW(E52)))&amp;"","")</f>
        <v/>
      </c>
      <c r="G54" t="str">
        <f t="array" ref="G54">IFERROR(INDEX(#REF!,SMALL(IF(#REF!=#REF!,ROW($A$12:$A$58810)),ROW(G52)))&amp;"","")</f>
        <v/>
      </c>
    </row>
    <row r="55" spans="1:7" x14ac:dyDescent="0.4">
      <c r="A55" t="str">
        <f t="array" ref="A55">IFERROR(INDEX(#REF!,SMALL(IF(#REF!=#REF!,ROW($A$12:$A$58810)),ROW(A53)))&amp;"","")</f>
        <v/>
      </c>
      <c r="C55" t="str">
        <f t="array" ref="C55">IFERROR(INDEX(#REF!,SMALL(IF(#REF!=#REF!,ROW($A$12:$A$58810)),ROW(C53)))&amp;"","")</f>
        <v/>
      </c>
      <c r="D55" t="str">
        <f t="array" ref="D55">IFERROR(INDEX(#REF!,SMALL(IF(#REF!=#REF!,ROW($A$12:$A$58810)),ROW(D53)))&amp;"","")</f>
        <v/>
      </c>
      <c r="E55" t="str">
        <f t="array" ref="E55">IFERROR(INDEX(#REF!,SMALL(IF(#REF!=#REF!,ROW($A$12:$A$58810)),ROW(E53)))&amp;"","")</f>
        <v/>
      </c>
      <c r="G55" t="str">
        <f t="array" ref="G55">IFERROR(INDEX(#REF!,SMALL(IF(#REF!=#REF!,ROW($A$12:$A$58810)),ROW(G53)))&amp;"","")</f>
        <v/>
      </c>
    </row>
    <row r="56" spans="1:7" x14ac:dyDescent="0.4">
      <c r="A56" t="str">
        <f t="array" ref="A56">IFERROR(INDEX(#REF!,SMALL(IF(#REF!=#REF!,ROW($A$12:$A$58810)),ROW(A54)))&amp;"","")</f>
        <v/>
      </c>
      <c r="C56" t="str">
        <f t="array" ref="C56">IFERROR(INDEX(#REF!,SMALL(IF(#REF!=#REF!,ROW($A$12:$A$58810)),ROW(C54)))&amp;"","")</f>
        <v/>
      </c>
      <c r="D56" t="str">
        <f t="array" ref="D56">IFERROR(INDEX(#REF!,SMALL(IF(#REF!=#REF!,ROW($A$12:$A$58810)),ROW(D54)))&amp;"","")</f>
        <v/>
      </c>
      <c r="E56" t="str">
        <f t="array" ref="E56">IFERROR(INDEX(#REF!,SMALL(IF(#REF!=#REF!,ROW($A$12:$A$58810)),ROW(E54)))&amp;"","")</f>
        <v/>
      </c>
      <c r="G56" t="str">
        <f t="array" ref="G56">IFERROR(INDEX(#REF!,SMALL(IF(#REF!=#REF!,ROW($A$12:$A$58810)),ROW(G54)))&amp;"","")</f>
        <v/>
      </c>
    </row>
    <row r="57" spans="1:7" x14ac:dyDescent="0.4">
      <c r="A57" t="str">
        <f t="array" ref="A57">IFERROR(INDEX(#REF!,SMALL(IF(#REF!=#REF!,ROW($A$12:$A$58810)),ROW(A55)))&amp;"","")</f>
        <v/>
      </c>
      <c r="C57" t="str">
        <f t="array" ref="C57">IFERROR(INDEX(#REF!,SMALL(IF(#REF!=#REF!,ROW($A$12:$A$58810)),ROW(C55)))&amp;"","")</f>
        <v/>
      </c>
      <c r="D57" t="str">
        <f t="array" ref="D57">IFERROR(INDEX(#REF!,SMALL(IF(#REF!=#REF!,ROW($A$12:$A$58810)),ROW(D55)))&amp;"","")</f>
        <v/>
      </c>
      <c r="E57" t="str">
        <f t="array" ref="E57">IFERROR(INDEX(#REF!,SMALL(IF(#REF!=#REF!,ROW($A$12:$A$58810)),ROW(E55)))&amp;"","")</f>
        <v/>
      </c>
      <c r="G57" t="str">
        <f t="array" ref="G57">IFERROR(INDEX(#REF!,SMALL(IF(#REF!=#REF!,ROW($A$12:$A$58810)),ROW(G55)))&amp;"","")</f>
        <v/>
      </c>
    </row>
    <row r="58" spans="1:7" x14ac:dyDescent="0.4">
      <c r="A58" t="str">
        <f t="array" ref="A58">IFERROR(INDEX(#REF!,SMALL(IF(#REF!=#REF!,ROW($A$12:$A$58810)),ROW(A56)))&amp;"","")</f>
        <v/>
      </c>
      <c r="C58" t="str">
        <f t="array" ref="C58">IFERROR(INDEX(#REF!,SMALL(IF(#REF!=#REF!,ROW($A$12:$A$58810)),ROW(C56)))&amp;"","")</f>
        <v/>
      </c>
      <c r="D58" t="str">
        <f t="array" ref="D58">IFERROR(INDEX(#REF!,SMALL(IF(#REF!=#REF!,ROW($A$12:$A$58810)),ROW(D56)))&amp;"","")</f>
        <v/>
      </c>
      <c r="E58" t="str">
        <f t="array" ref="E58">IFERROR(INDEX(#REF!,SMALL(IF(#REF!=#REF!,ROW($A$12:$A$58810)),ROW(E56)))&amp;"","")</f>
        <v/>
      </c>
      <c r="G58" t="str">
        <f t="array" ref="G58">IFERROR(INDEX(#REF!,SMALL(IF(#REF!=#REF!,ROW($A$12:$A$58810)),ROW(G56)))&amp;"","")</f>
        <v/>
      </c>
    </row>
    <row r="59" spans="1:7" x14ac:dyDescent="0.4">
      <c r="A59" t="str">
        <f t="array" ref="A59">IFERROR(INDEX(#REF!,SMALL(IF(#REF!=#REF!,ROW($A$12:$A$58810)),ROW(A57)))&amp;"","")</f>
        <v/>
      </c>
      <c r="C59" t="str">
        <f t="array" ref="C59">IFERROR(INDEX(#REF!,SMALL(IF(#REF!=#REF!,ROW($A$12:$A$58810)),ROW(C57)))&amp;"","")</f>
        <v/>
      </c>
      <c r="D59" t="str">
        <f t="array" ref="D59">IFERROR(INDEX(#REF!,SMALL(IF(#REF!=#REF!,ROW($A$12:$A$58810)),ROW(D57)))&amp;"","")</f>
        <v/>
      </c>
      <c r="E59" t="str">
        <f t="array" ref="E59">IFERROR(INDEX(#REF!,SMALL(IF(#REF!=#REF!,ROW($A$12:$A$58810)),ROW(E57)))&amp;"","")</f>
        <v/>
      </c>
      <c r="G59" t="str">
        <f t="array" ref="G59">IFERROR(INDEX(#REF!,SMALL(IF(#REF!=#REF!,ROW($A$12:$A$58810)),ROW(G57)))&amp;"","")</f>
        <v/>
      </c>
    </row>
    <row r="60" spans="1:7" x14ac:dyDescent="0.4">
      <c r="A60" t="str">
        <f t="array" ref="A60">IFERROR(INDEX(#REF!,SMALL(IF(#REF!=#REF!,ROW($A$12:$A$58810)),ROW(A58)))&amp;"","")</f>
        <v/>
      </c>
      <c r="C60" t="str">
        <f t="array" ref="C60">IFERROR(INDEX(#REF!,SMALL(IF(#REF!=#REF!,ROW($A$12:$A$58810)),ROW(C58)))&amp;"","")</f>
        <v/>
      </c>
      <c r="D60" t="str">
        <f t="array" ref="D60">IFERROR(INDEX(#REF!,SMALL(IF(#REF!=#REF!,ROW($A$12:$A$58810)),ROW(D58)))&amp;"","")</f>
        <v/>
      </c>
      <c r="E60" t="str">
        <f t="array" ref="E60">IFERROR(INDEX(#REF!,SMALL(IF(#REF!=#REF!,ROW($A$12:$A$58810)),ROW(E58)))&amp;"","")</f>
        <v/>
      </c>
      <c r="G60" t="str">
        <f t="array" ref="G60">IFERROR(INDEX(#REF!,SMALL(IF(#REF!=#REF!,ROW($A$12:$A$58810)),ROW(G58)))&amp;"","")</f>
        <v/>
      </c>
    </row>
    <row r="61" spans="1:7" x14ac:dyDescent="0.4">
      <c r="A61" t="str">
        <f t="array" ref="A61">IFERROR(INDEX(#REF!,SMALL(IF(#REF!=#REF!,ROW($A$12:$A$58810)),ROW(A59)))&amp;"","")</f>
        <v/>
      </c>
      <c r="C61" t="str">
        <f t="array" ref="C61">IFERROR(INDEX(#REF!,SMALL(IF(#REF!=#REF!,ROW($A$12:$A$58810)),ROW(C59)))&amp;"","")</f>
        <v/>
      </c>
      <c r="D61" t="str">
        <f t="array" ref="D61">IFERROR(INDEX(#REF!,SMALL(IF(#REF!=#REF!,ROW($A$12:$A$58810)),ROW(D59)))&amp;"","")</f>
        <v/>
      </c>
      <c r="E61" t="str">
        <f t="array" ref="E61">IFERROR(INDEX(#REF!,SMALL(IF(#REF!=#REF!,ROW($A$12:$A$58810)),ROW(E59)))&amp;"","")</f>
        <v/>
      </c>
      <c r="G61" t="str">
        <f t="array" ref="G61">IFERROR(INDEX(#REF!,SMALL(IF(#REF!=#REF!,ROW($A$12:$A$58810)),ROW(G59)))&amp;"","")</f>
        <v/>
      </c>
    </row>
    <row r="62" spans="1:7" x14ac:dyDescent="0.4">
      <c r="A62" t="str">
        <f t="array" ref="A62">IFERROR(INDEX(#REF!,SMALL(IF(#REF!=#REF!,ROW($A$12:$A$58810)),ROW(A60)))&amp;"","")</f>
        <v/>
      </c>
      <c r="C62" t="str">
        <f t="array" ref="C62">IFERROR(INDEX(#REF!,SMALL(IF(#REF!=#REF!,ROW($A$12:$A$58810)),ROW(C60)))&amp;"","")</f>
        <v/>
      </c>
      <c r="D62" t="str">
        <f t="array" ref="D62">IFERROR(INDEX(#REF!,SMALL(IF(#REF!=#REF!,ROW($A$12:$A$58810)),ROW(D60)))&amp;"","")</f>
        <v/>
      </c>
      <c r="E62" t="str">
        <f t="array" ref="E62">IFERROR(INDEX(#REF!,SMALL(IF(#REF!=#REF!,ROW($A$12:$A$58810)),ROW(E60)))&amp;"","")</f>
        <v/>
      </c>
      <c r="G62" t="str">
        <f t="array" ref="G62">IFERROR(INDEX(#REF!,SMALL(IF(#REF!=#REF!,ROW($A$12:$A$58810)),ROW(G60)))&amp;"","")</f>
        <v/>
      </c>
    </row>
    <row r="63" spans="1:7" x14ac:dyDescent="0.4">
      <c r="A63" t="str">
        <f t="array" ref="A63">IFERROR(INDEX(#REF!,SMALL(IF(#REF!=#REF!,ROW($A$12:$A$58810)),ROW(A61)))&amp;"","")</f>
        <v/>
      </c>
      <c r="C63" t="str">
        <f t="array" ref="C63">IFERROR(INDEX(#REF!,SMALL(IF(#REF!=#REF!,ROW($A$12:$A$58810)),ROW(C61)))&amp;"","")</f>
        <v/>
      </c>
      <c r="D63" t="str">
        <f t="array" ref="D63">IFERROR(INDEX(#REF!,SMALL(IF(#REF!=#REF!,ROW($A$12:$A$58810)),ROW(D61)))&amp;"","")</f>
        <v/>
      </c>
      <c r="E63" t="str">
        <f t="array" ref="E63">IFERROR(INDEX(#REF!,SMALL(IF(#REF!=#REF!,ROW($A$12:$A$58810)),ROW(E61)))&amp;"","")</f>
        <v/>
      </c>
      <c r="G63" t="str">
        <f t="array" ref="G63">IFERROR(INDEX(#REF!,SMALL(IF(#REF!=#REF!,ROW($A$12:$A$58810)),ROW(G61)))&amp;"","")</f>
        <v/>
      </c>
    </row>
    <row r="64" spans="1:7" x14ac:dyDescent="0.4">
      <c r="A64" t="str">
        <f t="array" ref="A64">IFERROR(INDEX(#REF!,SMALL(IF(#REF!=#REF!,ROW($A$12:$A$58810)),ROW(A62)))&amp;"","")</f>
        <v/>
      </c>
      <c r="C64" t="str">
        <f t="array" ref="C64">IFERROR(INDEX(#REF!,SMALL(IF(#REF!=#REF!,ROW($A$12:$A$58810)),ROW(C62)))&amp;"","")</f>
        <v/>
      </c>
      <c r="D64" t="str">
        <f t="array" ref="D64">IFERROR(INDEX(#REF!,SMALL(IF(#REF!=#REF!,ROW($A$12:$A$58810)),ROW(D62)))&amp;"","")</f>
        <v/>
      </c>
      <c r="E64" t="str">
        <f t="array" ref="E64">IFERROR(INDEX(#REF!,SMALL(IF(#REF!=#REF!,ROW($A$12:$A$58810)),ROW(E62)))&amp;"","")</f>
        <v/>
      </c>
      <c r="G64" t="str">
        <f t="array" ref="G64">IFERROR(INDEX(#REF!,SMALL(IF(#REF!=#REF!,ROW($A$12:$A$58810)),ROW(G62)))&amp;"","")</f>
        <v/>
      </c>
    </row>
    <row r="65" spans="1:7" x14ac:dyDescent="0.4">
      <c r="A65" t="str">
        <f t="array" ref="A65">IFERROR(INDEX(#REF!,SMALL(IF(#REF!=#REF!,ROW($A$12:$A$58810)),ROW(A63)))&amp;"","")</f>
        <v/>
      </c>
      <c r="C65" t="str">
        <f t="array" ref="C65">IFERROR(INDEX(#REF!,SMALL(IF(#REF!=#REF!,ROW($A$12:$A$58810)),ROW(C63)))&amp;"","")</f>
        <v/>
      </c>
      <c r="D65" t="str">
        <f t="array" ref="D65">IFERROR(INDEX(#REF!,SMALL(IF(#REF!=#REF!,ROW($A$12:$A$58810)),ROW(D63)))&amp;"","")</f>
        <v/>
      </c>
      <c r="E65" t="str">
        <f t="array" ref="E65">IFERROR(INDEX(#REF!,SMALL(IF(#REF!=#REF!,ROW($A$12:$A$58810)),ROW(E63)))&amp;"","")</f>
        <v/>
      </c>
      <c r="G65" t="str">
        <f t="array" ref="G65">IFERROR(INDEX(#REF!,SMALL(IF(#REF!=#REF!,ROW($A$12:$A$58810)),ROW(G63)))&amp;"","")</f>
        <v/>
      </c>
    </row>
    <row r="66" spans="1:7" x14ac:dyDescent="0.4">
      <c r="A66" t="str">
        <f t="array" ref="A66">IFERROR(INDEX(#REF!,SMALL(IF(#REF!=#REF!,ROW($A$12:$A$58810)),ROW(A64)))&amp;"","")</f>
        <v/>
      </c>
      <c r="C66" t="str">
        <f t="array" ref="C66">IFERROR(INDEX(#REF!,SMALL(IF(#REF!=#REF!,ROW($A$12:$A$58810)),ROW(C64)))&amp;"","")</f>
        <v/>
      </c>
      <c r="D66" t="str">
        <f t="array" ref="D66">IFERROR(INDEX(#REF!,SMALL(IF(#REF!=#REF!,ROW($A$12:$A$58810)),ROW(D64)))&amp;"","")</f>
        <v/>
      </c>
      <c r="E66" t="str">
        <f t="array" ref="E66">IFERROR(INDEX(#REF!,SMALL(IF(#REF!=#REF!,ROW($A$12:$A$58810)),ROW(E64)))&amp;"","")</f>
        <v/>
      </c>
      <c r="G66" t="str">
        <f t="array" ref="G66">IFERROR(INDEX(#REF!,SMALL(IF(#REF!=#REF!,ROW($A$12:$A$58810)),ROW(G64)))&amp;"","")</f>
        <v/>
      </c>
    </row>
    <row r="67" spans="1:7" x14ac:dyDescent="0.4">
      <c r="A67" t="str">
        <f t="array" ref="A67">IFERROR(INDEX(#REF!,SMALL(IF(#REF!=#REF!,ROW($A$12:$A$58810)),ROW(A65)))&amp;"","")</f>
        <v/>
      </c>
      <c r="C67" t="str">
        <f t="array" ref="C67">IFERROR(INDEX(#REF!,SMALL(IF(#REF!=#REF!,ROW($A$12:$A$58810)),ROW(C65)))&amp;"","")</f>
        <v/>
      </c>
      <c r="D67" t="str">
        <f t="array" ref="D67">IFERROR(INDEX(#REF!,SMALL(IF(#REF!=#REF!,ROW($A$12:$A$58810)),ROW(D65)))&amp;"","")</f>
        <v/>
      </c>
      <c r="E67" t="str">
        <f t="array" ref="E67">IFERROR(INDEX(#REF!,SMALL(IF(#REF!=#REF!,ROW($A$12:$A$58810)),ROW(E65)))&amp;"","")</f>
        <v/>
      </c>
      <c r="G67" t="str">
        <f t="array" ref="G67">IFERROR(INDEX(#REF!,SMALL(IF(#REF!=#REF!,ROW($A$12:$A$58810)),ROW(G65)))&amp;"","")</f>
        <v/>
      </c>
    </row>
    <row r="68" spans="1:7" x14ac:dyDescent="0.4">
      <c r="A68" t="str">
        <f t="array" ref="A68">IFERROR(INDEX(#REF!,SMALL(IF(#REF!=#REF!,ROW($A$12:$A$58810)),ROW(A66)))&amp;"","")</f>
        <v/>
      </c>
      <c r="C68" t="str">
        <f t="array" ref="C68">IFERROR(INDEX(#REF!,SMALL(IF(#REF!=#REF!,ROW($A$12:$A$58810)),ROW(C66)))&amp;"","")</f>
        <v/>
      </c>
      <c r="D68" t="str">
        <f t="array" ref="D68">IFERROR(INDEX(#REF!,SMALL(IF(#REF!=#REF!,ROW($A$12:$A$58810)),ROW(D66)))&amp;"","")</f>
        <v/>
      </c>
      <c r="E68" t="str">
        <f t="array" ref="E68">IFERROR(INDEX(#REF!,SMALL(IF(#REF!=#REF!,ROW($A$12:$A$58810)),ROW(E66)))&amp;"","")</f>
        <v/>
      </c>
      <c r="G68" t="str">
        <f t="array" ref="G68">IFERROR(INDEX(#REF!,SMALL(IF(#REF!=#REF!,ROW($A$12:$A$58810)),ROW(G66)))&amp;"","")</f>
        <v/>
      </c>
    </row>
    <row r="69" spans="1:7" x14ac:dyDescent="0.4">
      <c r="A69" t="str">
        <f t="array" ref="A69">IFERROR(INDEX(#REF!,SMALL(IF(#REF!=#REF!,ROW($A$12:$A$58810)),ROW(A67)))&amp;"","")</f>
        <v/>
      </c>
      <c r="C69" t="str">
        <f t="array" ref="C69">IFERROR(INDEX(#REF!,SMALL(IF(#REF!=#REF!,ROW($A$12:$A$58810)),ROW(C67)))&amp;"","")</f>
        <v/>
      </c>
      <c r="D69" t="str">
        <f t="array" ref="D69">IFERROR(INDEX(#REF!,SMALL(IF(#REF!=#REF!,ROW($A$12:$A$58810)),ROW(D67)))&amp;"","")</f>
        <v/>
      </c>
      <c r="E69" t="str">
        <f t="array" ref="E69">IFERROR(INDEX(#REF!,SMALL(IF(#REF!=#REF!,ROW($A$12:$A$58810)),ROW(E67)))&amp;"","")</f>
        <v/>
      </c>
      <c r="G69" t="str">
        <f t="array" ref="G69">IFERROR(INDEX(#REF!,SMALL(IF(#REF!=#REF!,ROW($A$12:$A$58810)),ROW(G67)))&amp;"","")</f>
        <v/>
      </c>
    </row>
    <row r="70" spans="1:7" x14ac:dyDescent="0.4">
      <c r="A70" t="str">
        <f t="array" ref="A70">IFERROR(INDEX(#REF!,SMALL(IF(#REF!=#REF!,ROW($A$12:$A$58810)),ROW(A68)))&amp;"","")</f>
        <v/>
      </c>
      <c r="C70" t="str">
        <f t="array" ref="C70">IFERROR(INDEX(#REF!,SMALL(IF(#REF!=#REF!,ROW($A$12:$A$58810)),ROW(C68)))&amp;"","")</f>
        <v/>
      </c>
      <c r="D70" t="str">
        <f t="array" ref="D70">IFERROR(INDEX(#REF!,SMALL(IF(#REF!=#REF!,ROW($A$12:$A$58810)),ROW(D68)))&amp;"","")</f>
        <v/>
      </c>
      <c r="E70" t="str">
        <f t="array" ref="E70">IFERROR(INDEX(#REF!,SMALL(IF(#REF!=#REF!,ROW($A$12:$A$58810)),ROW(E68)))&amp;"","")</f>
        <v/>
      </c>
      <c r="G70" t="str">
        <f t="array" ref="G70">IFERROR(INDEX(#REF!,SMALL(IF(#REF!=#REF!,ROW($A$12:$A$58810)),ROW(G68)))&amp;"","")</f>
        <v/>
      </c>
    </row>
    <row r="71" spans="1:7" x14ac:dyDescent="0.4">
      <c r="A71" t="str">
        <f t="array" ref="A71">IFERROR(INDEX(#REF!,SMALL(IF(#REF!=#REF!,ROW($A$12:$A$58810)),ROW(A69)))&amp;"","")</f>
        <v/>
      </c>
      <c r="C71" t="str">
        <f t="array" ref="C71">IFERROR(INDEX(#REF!,SMALL(IF(#REF!=#REF!,ROW($A$12:$A$58810)),ROW(C69)))&amp;"","")</f>
        <v/>
      </c>
      <c r="D71" t="str">
        <f t="array" ref="D71">IFERROR(INDEX(#REF!,SMALL(IF(#REF!=#REF!,ROW($A$12:$A$58810)),ROW(D69)))&amp;"","")</f>
        <v/>
      </c>
      <c r="E71" t="str">
        <f t="array" ref="E71">IFERROR(INDEX(#REF!,SMALL(IF(#REF!=#REF!,ROW($A$12:$A$58810)),ROW(E69)))&amp;"","")</f>
        <v/>
      </c>
      <c r="G71" t="str">
        <f t="array" ref="G71">IFERROR(INDEX(#REF!,SMALL(IF(#REF!=#REF!,ROW($A$12:$A$58810)),ROW(G69)))&amp;"","")</f>
        <v/>
      </c>
    </row>
    <row r="72" spans="1:7" x14ac:dyDescent="0.4">
      <c r="A72" t="str">
        <f t="array" ref="A72">IFERROR(INDEX(#REF!,SMALL(IF(#REF!=#REF!,ROW($A$12:$A$58810)),ROW(A70)))&amp;"","")</f>
        <v/>
      </c>
      <c r="C72" t="str">
        <f t="array" ref="C72">IFERROR(INDEX(#REF!,SMALL(IF(#REF!=#REF!,ROW($A$12:$A$58810)),ROW(C70)))&amp;"","")</f>
        <v/>
      </c>
      <c r="D72" t="str">
        <f t="array" ref="D72">IFERROR(INDEX(#REF!,SMALL(IF(#REF!=#REF!,ROW($A$12:$A$58810)),ROW(D70)))&amp;"","")</f>
        <v/>
      </c>
      <c r="E72" t="str">
        <f t="array" ref="E72">IFERROR(INDEX(#REF!,SMALL(IF(#REF!=#REF!,ROW($A$12:$A$58810)),ROW(E70)))&amp;"","")</f>
        <v/>
      </c>
      <c r="G72" t="str">
        <f t="array" ref="G72">IFERROR(INDEX(#REF!,SMALL(IF(#REF!=#REF!,ROW($A$12:$A$58810)),ROW(G70)))&amp;"","")</f>
        <v/>
      </c>
    </row>
    <row r="73" spans="1:7" x14ac:dyDescent="0.4">
      <c r="A73" t="str">
        <f t="array" ref="A73">IFERROR(INDEX(#REF!,SMALL(IF(#REF!=#REF!,ROW($A$12:$A$58810)),ROW(A71)))&amp;"","")</f>
        <v/>
      </c>
      <c r="C73" t="str">
        <f t="array" ref="C73">IFERROR(INDEX(#REF!,SMALL(IF(#REF!=#REF!,ROW($A$12:$A$58810)),ROW(C71)))&amp;"","")</f>
        <v/>
      </c>
      <c r="D73" t="str">
        <f t="array" ref="D73">IFERROR(INDEX(#REF!,SMALL(IF(#REF!=#REF!,ROW($A$12:$A$58810)),ROW(D71)))&amp;"","")</f>
        <v/>
      </c>
      <c r="E73" t="str">
        <f t="array" ref="E73">IFERROR(INDEX(#REF!,SMALL(IF(#REF!=#REF!,ROW($A$12:$A$58810)),ROW(E71)))&amp;"","")</f>
        <v/>
      </c>
      <c r="G73" t="str">
        <f t="array" ref="G73">IFERROR(INDEX(#REF!,SMALL(IF(#REF!=#REF!,ROW($A$12:$A$58810)),ROW(G71)))&amp;"","")</f>
        <v/>
      </c>
    </row>
    <row r="74" spans="1:7" x14ac:dyDescent="0.4">
      <c r="A74" t="str">
        <f t="array" ref="A74">IFERROR(INDEX(#REF!,SMALL(IF(#REF!=#REF!,ROW($A$12:$A$58810)),ROW(A72)))&amp;"","")</f>
        <v/>
      </c>
      <c r="C74" t="str">
        <f t="array" ref="C74">IFERROR(INDEX(#REF!,SMALL(IF(#REF!=#REF!,ROW($A$12:$A$58810)),ROW(C72)))&amp;"","")</f>
        <v/>
      </c>
      <c r="D74" t="str">
        <f t="array" ref="D74">IFERROR(INDEX(#REF!,SMALL(IF(#REF!=#REF!,ROW($A$12:$A$58810)),ROW(D72)))&amp;"","")</f>
        <v/>
      </c>
      <c r="E74" t="str">
        <f t="array" ref="E74">IFERROR(INDEX(#REF!,SMALL(IF(#REF!=#REF!,ROW($A$12:$A$58810)),ROW(E72)))&amp;"","")</f>
        <v/>
      </c>
      <c r="G74" t="str">
        <f t="array" ref="G74">IFERROR(INDEX(#REF!,SMALL(IF(#REF!=#REF!,ROW($A$12:$A$58810)),ROW(G72)))&amp;"","")</f>
        <v/>
      </c>
    </row>
    <row r="75" spans="1:7" x14ac:dyDescent="0.4">
      <c r="A75" t="str">
        <f t="array" ref="A75">IFERROR(INDEX(#REF!,SMALL(IF(#REF!=#REF!,ROW($A$12:$A$58810)),ROW(A73)))&amp;"","")</f>
        <v/>
      </c>
      <c r="C75" t="str">
        <f t="array" ref="C75">IFERROR(INDEX(#REF!,SMALL(IF(#REF!=#REF!,ROW($A$12:$A$58810)),ROW(C73)))&amp;"","")</f>
        <v/>
      </c>
      <c r="D75" t="str">
        <f t="array" ref="D75">IFERROR(INDEX(#REF!,SMALL(IF(#REF!=#REF!,ROW($A$12:$A$58810)),ROW(D73)))&amp;"","")</f>
        <v/>
      </c>
      <c r="E75" t="str">
        <f t="array" ref="E75">IFERROR(INDEX(#REF!,SMALL(IF(#REF!=#REF!,ROW($A$12:$A$58810)),ROW(E73)))&amp;"","")</f>
        <v/>
      </c>
      <c r="G75" t="str">
        <f t="array" ref="G75">IFERROR(INDEX(#REF!,SMALL(IF(#REF!=#REF!,ROW($A$12:$A$58810)),ROW(G73)))&amp;"","")</f>
        <v/>
      </c>
    </row>
    <row r="76" spans="1:7" x14ac:dyDescent="0.4">
      <c r="A76" t="str">
        <f t="array" ref="A76">IFERROR(INDEX(#REF!,SMALL(IF(#REF!=#REF!,ROW($A$12:$A$58810)),ROW(A74)))&amp;"","")</f>
        <v/>
      </c>
      <c r="C76" t="str">
        <f t="array" ref="C76">IFERROR(INDEX(#REF!,SMALL(IF(#REF!=#REF!,ROW($A$12:$A$58810)),ROW(C74)))&amp;"","")</f>
        <v/>
      </c>
      <c r="D76" t="str">
        <f t="array" ref="D76">IFERROR(INDEX(#REF!,SMALL(IF(#REF!=#REF!,ROW($A$12:$A$58810)),ROW(D74)))&amp;"","")</f>
        <v/>
      </c>
      <c r="E76" t="str">
        <f t="array" ref="E76">IFERROR(INDEX(#REF!,SMALL(IF(#REF!=#REF!,ROW($A$12:$A$58810)),ROW(E74)))&amp;"","")</f>
        <v/>
      </c>
      <c r="G76" t="str">
        <f t="array" ref="G76">IFERROR(INDEX(#REF!,SMALL(IF(#REF!=#REF!,ROW($A$12:$A$58810)),ROW(G74)))&amp;"","")</f>
        <v/>
      </c>
    </row>
    <row r="77" spans="1:7" x14ac:dyDescent="0.4">
      <c r="A77" t="str">
        <f t="array" ref="A77">IFERROR(INDEX(#REF!,SMALL(IF(#REF!=#REF!,ROW($A$12:$A$58810)),ROW(A75)))&amp;"","")</f>
        <v/>
      </c>
      <c r="C77" t="str">
        <f t="array" ref="C77">IFERROR(INDEX(#REF!,SMALL(IF(#REF!=#REF!,ROW($A$12:$A$58810)),ROW(C75)))&amp;"","")</f>
        <v/>
      </c>
      <c r="D77" t="str">
        <f t="array" ref="D77">IFERROR(INDEX(#REF!,SMALL(IF(#REF!=#REF!,ROW($A$12:$A$58810)),ROW(D75)))&amp;"","")</f>
        <v/>
      </c>
      <c r="E77" t="str">
        <f t="array" ref="E77">IFERROR(INDEX(#REF!,SMALL(IF(#REF!=#REF!,ROW($A$12:$A$58810)),ROW(E75)))&amp;"","")</f>
        <v/>
      </c>
      <c r="G77" t="str">
        <f t="array" ref="G77">IFERROR(INDEX(#REF!,SMALL(IF(#REF!=#REF!,ROW($A$12:$A$58810)),ROW(G75)))&amp;"","")</f>
        <v/>
      </c>
    </row>
    <row r="78" spans="1:7" x14ac:dyDescent="0.4">
      <c r="A78" t="str">
        <f t="array" ref="A78">IFERROR(INDEX(#REF!,SMALL(IF(#REF!=#REF!,ROW($A$12:$A$58810)),ROW(A76)))&amp;"","")</f>
        <v/>
      </c>
      <c r="C78" t="str">
        <f t="array" ref="C78">IFERROR(INDEX(#REF!,SMALL(IF(#REF!=#REF!,ROW($A$12:$A$58810)),ROW(C76)))&amp;"","")</f>
        <v/>
      </c>
      <c r="D78" t="str">
        <f t="array" ref="D78">IFERROR(INDEX(#REF!,SMALL(IF(#REF!=#REF!,ROW($A$12:$A$58810)),ROW(D76)))&amp;"","")</f>
        <v/>
      </c>
      <c r="E78" t="str">
        <f t="array" ref="E78">IFERROR(INDEX(#REF!,SMALL(IF(#REF!=#REF!,ROW($A$12:$A$58810)),ROW(E76)))&amp;"","")</f>
        <v/>
      </c>
      <c r="G78" t="str">
        <f t="array" ref="G78">IFERROR(INDEX(#REF!,SMALL(IF(#REF!=#REF!,ROW($A$12:$A$58810)),ROW(G76)))&amp;"","")</f>
        <v/>
      </c>
    </row>
    <row r="79" spans="1:7" x14ac:dyDescent="0.4">
      <c r="A79" t="str">
        <f t="array" ref="A79">IFERROR(INDEX(#REF!,SMALL(IF(#REF!=#REF!,ROW($A$12:$A$58810)),ROW(A77)))&amp;"","")</f>
        <v/>
      </c>
      <c r="C79" t="str">
        <f t="array" ref="C79">IFERROR(INDEX(#REF!,SMALL(IF(#REF!=#REF!,ROW($A$12:$A$58810)),ROW(C77)))&amp;"","")</f>
        <v/>
      </c>
      <c r="D79" t="str">
        <f t="array" ref="D79">IFERROR(INDEX(#REF!,SMALL(IF(#REF!=#REF!,ROW($A$12:$A$58810)),ROW(D77)))&amp;"","")</f>
        <v/>
      </c>
      <c r="E79" t="str">
        <f t="array" ref="E79">IFERROR(INDEX(#REF!,SMALL(IF(#REF!=#REF!,ROW($A$12:$A$58810)),ROW(E77)))&amp;"","")</f>
        <v/>
      </c>
      <c r="G79" t="str">
        <f t="array" ref="G79">IFERROR(INDEX(#REF!,SMALL(IF(#REF!=#REF!,ROW($A$12:$A$58810)),ROW(G77)))&amp;"","")</f>
        <v/>
      </c>
    </row>
    <row r="80" spans="1:7" x14ac:dyDescent="0.4">
      <c r="A80" t="str">
        <f t="array" ref="A80">IFERROR(INDEX(#REF!,SMALL(IF(#REF!=#REF!,ROW($A$12:$A$58810)),ROW(A78)))&amp;"","")</f>
        <v/>
      </c>
      <c r="C80" t="str">
        <f t="array" ref="C80">IFERROR(INDEX(#REF!,SMALL(IF(#REF!=#REF!,ROW($A$12:$A$58810)),ROW(C78)))&amp;"","")</f>
        <v/>
      </c>
      <c r="D80" t="str">
        <f t="array" ref="D80">IFERROR(INDEX(#REF!,SMALL(IF(#REF!=#REF!,ROW($A$12:$A$58810)),ROW(D78)))&amp;"","")</f>
        <v/>
      </c>
      <c r="E80" t="str">
        <f t="array" ref="E80">IFERROR(INDEX(#REF!,SMALL(IF(#REF!=#REF!,ROW($A$12:$A$58810)),ROW(E78)))&amp;"","")</f>
        <v/>
      </c>
      <c r="G80" t="str">
        <f t="array" ref="G80">IFERROR(INDEX(#REF!,SMALL(IF(#REF!=#REF!,ROW($A$12:$A$58810)),ROW(G78)))&amp;"","")</f>
        <v/>
      </c>
    </row>
    <row r="81" spans="1:7" x14ac:dyDescent="0.4">
      <c r="A81" t="str">
        <f t="array" ref="A81">IFERROR(INDEX(#REF!,SMALL(IF(#REF!=#REF!,ROW($A$12:$A$58810)),ROW(A79)))&amp;"","")</f>
        <v/>
      </c>
      <c r="C81" t="str">
        <f t="array" ref="C81">IFERROR(INDEX(#REF!,SMALL(IF(#REF!=#REF!,ROW($A$12:$A$58810)),ROW(C79)))&amp;"","")</f>
        <v/>
      </c>
      <c r="D81" t="str">
        <f t="array" ref="D81">IFERROR(INDEX(#REF!,SMALL(IF(#REF!=#REF!,ROW($A$12:$A$58810)),ROW(D79)))&amp;"","")</f>
        <v/>
      </c>
      <c r="E81" t="str">
        <f t="array" ref="E81">IFERROR(INDEX(#REF!,SMALL(IF(#REF!=#REF!,ROW($A$12:$A$58810)),ROW(E79)))&amp;"","")</f>
        <v/>
      </c>
      <c r="G81" t="str">
        <f t="array" ref="G81">IFERROR(INDEX(#REF!,SMALL(IF(#REF!=#REF!,ROW($A$12:$A$58810)),ROW(G79)))&amp;"","")</f>
        <v/>
      </c>
    </row>
    <row r="82" spans="1:7" x14ac:dyDescent="0.4">
      <c r="A82" t="str">
        <f t="array" ref="A82">IFERROR(INDEX(#REF!,SMALL(IF(#REF!=#REF!,ROW($A$12:$A$58810)),ROW(A80)))&amp;"","")</f>
        <v/>
      </c>
      <c r="C82" t="str">
        <f t="array" ref="C82">IFERROR(INDEX(#REF!,SMALL(IF(#REF!=#REF!,ROW($A$12:$A$58810)),ROW(C80)))&amp;"","")</f>
        <v/>
      </c>
      <c r="D82" t="str">
        <f t="array" ref="D82">IFERROR(INDEX(#REF!,SMALL(IF(#REF!=#REF!,ROW($A$12:$A$58810)),ROW(D80)))&amp;"","")</f>
        <v/>
      </c>
      <c r="E82" t="str">
        <f t="array" ref="E82">IFERROR(INDEX(#REF!,SMALL(IF(#REF!=#REF!,ROW($A$12:$A$58810)),ROW(E80)))&amp;"","")</f>
        <v/>
      </c>
      <c r="G82" t="str">
        <f t="array" ref="G82">IFERROR(INDEX(#REF!,SMALL(IF(#REF!=#REF!,ROW($A$12:$A$58810)),ROW(G80)))&amp;"","")</f>
        <v/>
      </c>
    </row>
  </sheetData>
  <sheetProtection selectLockedCells="1" selectUnlockedCells="1"/>
  <phoneticPr fontId="2"/>
  <pageMargins left="0.70866141732283472" right="0.70866141732283472" top="0.74803149606299213" bottom="0.74803149606299213" header="0.31496062992125984" footer="0.31496062992125984"/>
  <pageSetup paperSize="9" scale="91" orientation="landscape" r:id="rId1"/>
  <ignoredErrors>
    <ignoredError sqref="P1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表示</vt:lpstr>
      <vt:lpstr>世帯試算 (個別)</vt:lpstr>
      <vt:lpstr>'世帯試算 (個別)'!Print_Area</vt:lpstr>
      <vt:lpstr>表示!Print_Area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淵藍子</cp:lastModifiedBy>
  <cp:lastPrinted>2022-03-08T02:34:47Z</cp:lastPrinted>
  <dcterms:created xsi:type="dcterms:W3CDTF">2022-03-07T05:54:31Z</dcterms:created>
  <dcterms:modified xsi:type="dcterms:W3CDTF">2026-03-25T00:47:40Z</dcterms:modified>
</cp:coreProperties>
</file>