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92.168.192.5\子ども未来部\子ども政策課\子ども育成係\B-06　児童クラブ\A-21　実績報告書\R7\01 実績報告書依頼\"/>
    </mc:Choice>
  </mc:AlternateContent>
  <xr:revisionPtr revIDLastSave="0" documentId="13_ncr:1_{359EAFEA-F2FD-422C-B1B5-20AD5C86CAA7}" xr6:coauthVersionLast="47" xr6:coauthVersionMax="47" xr10:uidLastSave="{00000000-0000-0000-0000-000000000000}"/>
  <bookViews>
    <workbookView xWindow="-120" yWindow="-120" windowWidth="29040" windowHeight="15840" firstSheet="1" activeTab="1" xr2:uid="{00000000-000D-0000-FFFF-FFFF00000000}"/>
  </bookViews>
  <sheets>
    <sheet name="記入例（別紙１）" sheetId="13" r:id="rId1"/>
    <sheet name="別紙１" sheetId="12" r:id="rId2"/>
    <sheet name="様式７" sheetId="1" r:id="rId3"/>
    <sheet name="様式８-1号" sheetId="2" r:id="rId4"/>
    <sheet name="様式８-2" sheetId="8" r:id="rId5"/>
    <sheet name="【参考】様式８-2　記入例" sheetId="9" r:id="rId6"/>
    <sheet name="様式9号" sheetId="3" r:id="rId7"/>
    <sheet name="様式10 " sheetId="5" r:id="rId8"/>
    <sheet name="【参考】様式10 記入例" sheetId="14" r:id="rId9"/>
    <sheet name="参考様式" sheetId="15" r:id="rId10"/>
    <sheet name="様式11" sheetId="4" r:id="rId11"/>
    <sheet name="様式12" sheetId="7" r:id="rId12"/>
  </sheets>
  <externalReferences>
    <externalReference r:id="rId13"/>
    <externalReference r:id="rId14"/>
    <externalReference r:id="rId15"/>
  </externalReferences>
  <definedNames>
    <definedName name="×" localSheetId="9">#REF!</definedName>
    <definedName name="×">#REF!</definedName>
    <definedName name="○" localSheetId="9">#REF!</definedName>
    <definedName name="○">#REF!</definedName>
    <definedName name="aaaa">#REF!</definedName>
    <definedName name="bbbb">#REF!</definedName>
    <definedName name="ccc">#REF!</definedName>
    <definedName name="list">#REF!</definedName>
    <definedName name="_xlnm.Print_Area" localSheetId="8">'【参考】様式10 記入例'!$A$1:$G$71</definedName>
    <definedName name="_xlnm.Print_Area" localSheetId="5">'【参考】様式８-2　記入例'!$A$1:$N$57</definedName>
    <definedName name="_xlnm.Print_Area" localSheetId="0">'記入例（別紙１）'!$A$1:$U$54</definedName>
    <definedName name="_xlnm.Print_Area" localSheetId="9">参考様式!$A$1:$M$29</definedName>
    <definedName name="_xlnm.Print_Area" localSheetId="1">別紙１!$A$1:$R$54</definedName>
    <definedName name="_xlnm.Print_Area" localSheetId="7">'様式10 '!$A$1:$G$71</definedName>
    <definedName name="_xlnm.Print_Area" localSheetId="10">様式11!$A$1:$M$27</definedName>
    <definedName name="_xlnm.Print_Area" localSheetId="11">様式12!$A$1:$Q$64</definedName>
    <definedName name="_xlnm.Print_Area" localSheetId="2">様式７!$A$1:$H$29</definedName>
    <definedName name="_xlnm.Print_Area" localSheetId="3">'様式８-1号'!$A$1:$N$32</definedName>
    <definedName name="_xlnm.Print_Area" localSheetId="4">'様式８-2'!$A$1:$M$57</definedName>
    <definedName name="_xlnm.Print_Area" localSheetId="6">様式9号!$A$1:$C$16</definedName>
    <definedName name="_xlnm.Print_Titles" localSheetId="10">様式11!$1:$3</definedName>
    <definedName name="_xlnm.Print_Titles" localSheetId="11">様式12!$1:$4</definedName>
    <definedName name="ss" localSheetId="9">#REF!</definedName>
    <definedName name="ss">#REF!</definedName>
    <definedName name="キャリアアップ該当要件" localSheetId="9">#REF!</definedName>
    <definedName name="キャリアアップ該当要件">#REF!</definedName>
    <definedName name="キャリアアップ該当要件２" localSheetId="9">#REF!</definedName>
    <definedName name="キャリアアップ該当要件２">#REF!</definedName>
    <definedName name="キャリアアップ該当要件３" localSheetId="9">#REF!</definedName>
    <definedName name="キャリアアップ該当要件３">#REF!</definedName>
    <definedName name="該当事由" localSheetId="9">#REF!</definedName>
    <definedName name="該当事由">#REF!</definedName>
    <definedName name="該当事由２" localSheetId="9">#REF!</definedName>
    <definedName name="該当事由２">#REF!</definedName>
    <definedName name="該当事由３" localSheetId="9">#REF!</definedName>
    <definedName name="該当事由３">#REF!</definedName>
    <definedName name="区分">'[1]９障害児（記載例１月）'!$V$8:$W$8</definedName>
    <definedName name="事由" localSheetId="9">#REF!</definedName>
    <definedName name="事由">#REF!</definedName>
    <definedName name="事由２" localSheetId="9">#REF!</definedName>
    <definedName name="事由２">#REF!</definedName>
    <definedName name="事由２・３" localSheetId="9">#REF!</definedName>
    <definedName name="事由２・３">#REF!</definedName>
    <definedName name="事由３" localSheetId="9">#REF!</definedName>
    <definedName name="事由３">#REF!</definedName>
    <definedName name="追加配置">#REF!</definedName>
    <definedName name="保育所別民改費担当者一覧">#REF!</definedName>
    <definedName name="利用区分" localSheetId="9">'[2]（別紙３）障害児名簿'!$W$7:$X$7</definedName>
    <definedName name="利用区分">'[3]（別紙３）障害児名簿'!$W$7:$X$7</definedName>
    <definedName name="利用区分１">#REF!</definedName>
    <definedName name="利用区分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F8" i="5"/>
  <c r="F9" i="5"/>
  <c r="F14" i="5"/>
  <c r="F15" i="5"/>
  <c r="D22" i="5"/>
  <c r="F3" i="5"/>
  <c r="D35" i="14"/>
  <c r="D61" i="14"/>
  <c r="D49" i="14"/>
  <c r="D70" i="14" s="1"/>
  <c r="D31" i="14"/>
  <c r="D22" i="14"/>
  <c r="D6" i="14"/>
  <c r="F89" i="5"/>
  <c r="F88" i="5"/>
  <c r="F87" i="5"/>
  <c r="F86" i="5"/>
  <c r="F82" i="5"/>
  <c r="F81" i="5"/>
  <c r="F80" i="5"/>
  <c r="F79" i="5"/>
  <c r="F78" i="5"/>
  <c r="H13" i="8" l="1"/>
  <c r="E23" i="13" l="1"/>
  <c r="H23" i="13" s="1"/>
  <c r="Q15" i="13" l="1"/>
  <c r="Q14" i="13"/>
  <c r="Q13" i="13"/>
  <c r="Q14" i="12" l="1"/>
  <c r="J19" i="2" s="1"/>
  <c r="Q13" i="12"/>
  <c r="J18" i="2" s="1"/>
  <c r="G30" i="4"/>
  <c r="M17" i="2" s="1"/>
  <c r="G29" i="4"/>
  <c r="J17" i="2" s="1"/>
  <c r="G28" i="4"/>
  <c r="G17" i="2" s="1"/>
  <c r="E29" i="4"/>
  <c r="J16" i="2" s="1"/>
  <c r="E28" i="4"/>
  <c r="G16" i="2" s="1"/>
  <c r="C16" i="2" l="1"/>
  <c r="C11" i="1" l="1"/>
  <c r="F24" i="15" l="1"/>
  <c r="I24" i="15"/>
  <c r="J24" i="15"/>
  <c r="K24" i="15"/>
  <c r="E11" i="15"/>
  <c r="E10" i="15"/>
  <c r="E9" i="15"/>
  <c r="G24" i="15"/>
  <c r="M24" i="15"/>
  <c r="L24" i="15"/>
  <c r="H24" i="15"/>
  <c r="E13" i="15"/>
  <c r="E12" i="15"/>
  <c r="E25" i="15" l="1"/>
  <c r="E24" i="15"/>
  <c r="D35" i="5"/>
  <c r="Q54" i="12" l="1"/>
  <c r="R54" i="12" s="1"/>
  <c r="E19" i="1" s="1"/>
  <c r="D16" i="5" s="1"/>
  <c r="F7" i="5" l="1"/>
  <c r="D7" i="5"/>
  <c r="I12" i="2"/>
  <c r="P47" i="13" l="1"/>
  <c r="O47" i="13"/>
  <c r="N47" i="13"/>
  <c r="M47" i="13"/>
  <c r="L47" i="13"/>
  <c r="K47" i="13"/>
  <c r="J47" i="13"/>
  <c r="I47" i="13"/>
  <c r="H47" i="13"/>
  <c r="G47" i="13"/>
  <c r="F47" i="13"/>
  <c r="E47" i="13"/>
  <c r="P43" i="13"/>
  <c r="P50" i="13" s="1"/>
  <c r="O43" i="13"/>
  <c r="O50" i="13" s="1"/>
  <c r="N43" i="13"/>
  <c r="M43" i="13"/>
  <c r="L43" i="13"/>
  <c r="K43" i="13"/>
  <c r="J43" i="13"/>
  <c r="I43" i="13"/>
  <c r="H43" i="13"/>
  <c r="G43" i="13"/>
  <c r="G49" i="13" s="1"/>
  <c r="F43" i="13"/>
  <c r="F50" i="13" s="1"/>
  <c r="E43" i="13"/>
  <c r="Q42" i="13"/>
  <c r="Q41" i="13"/>
  <c r="J48" i="13" l="1"/>
  <c r="M50" i="13"/>
  <c r="N50" i="13"/>
  <c r="H49" i="13"/>
  <c r="I49" i="13"/>
  <c r="J50" i="13"/>
  <c r="Q47" i="13"/>
  <c r="K48" i="13"/>
  <c r="L48" i="13"/>
  <c r="J49" i="13"/>
  <c r="E50" i="13"/>
  <c r="G50" i="13"/>
  <c r="N48" i="13"/>
  <c r="K49" i="13"/>
  <c r="H50" i="13"/>
  <c r="M48" i="13"/>
  <c r="E48" i="13"/>
  <c r="O48" i="13"/>
  <c r="L49" i="13"/>
  <c r="I50" i="13"/>
  <c r="F48" i="13"/>
  <c r="P48" i="13"/>
  <c r="M49" i="13"/>
  <c r="N49" i="13"/>
  <c r="K50" i="13"/>
  <c r="H48" i="13"/>
  <c r="E49" i="13"/>
  <c r="O49" i="13"/>
  <c r="L50" i="13"/>
  <c r="G48" i="13"/>
  <c r="Q43" i="13"/>
  <c r="I48" i="13"/>
  <c r="F49" i="13"/>
  <c r="P49" i="13"/>
  <c r="Q48" i="13" l="1"/>
  <c r="Q50" i="13"/>
  <c r="Q49" i="13"/>
  <c r="E23" i="12"/>
  <c r="H23" i="12" s="1"/>
  <c r="F43" i="12"/>
  <c r="G43" i="12"/>
  <c r="H43" i="12"/>
  <c r="I43" i="12"/>
  <c r="J43" i="12"/>
  <c r="K43" i="12"/>
  <c r="L43" i="12"/>
  <c r="M43" i="12"/>
  <c r="N43" i="12"/>
  <c r="O43" i="12"/>
  <c r="P43" i="12"/>
  <c r="E43" i="12"/>
  <c r="F47" i="12"/>
  <c r="G47" i="12"/>
  <c r="H47" i="12"/>
  <c r="I47" i="12"/>
  <c r="J47" i="12"/>
  <c r="K47" i="12"/>
  <c r="L47" i="12"/>
  <c r="M47" i="12"/>
  <c r="N47" i="12"/>
  <c r="O47" i="12"/>
  <c r="P47" i="12"/>
  <c r="E47" i="12"/>
  <c r="Q42" i="12"/>
  <c r="L14" i="2" s="1"/>
  <c r="Q41" i="12"/>
  <c r="H14" i="2" s="1"/>
  <c r="Q43" i="12" l="1"/>
  <c r="E48" i="12"/>
  <c r="F48" i="12" s="1"/>
  <c r="G48" i="12" s="1"/>
  <c r="H48" i="12" s="1"/>
  <c r="E50" i="12"/>
  <c r="F50" i="12" s="1"/>
  <c r="G50" i="12" s="1"/>
  <c r="H50" i="12" s="1"/>
  <c r="I50" i="12" s="1"/>
  <c r="J50" i="12" s="1"/>
  <c r="K50" i="12" s="1"/>
  <c r="L50" i="12" s="1"/>
  <c r="M50" i="12" s="1"/>
  <c r="N50" i="12" s="1"/>
  <c r="O50" i="12" s="1"/>
  <c r="P50" i="12" s="1"/>
  <c r="E49" i="12"/>
  <c r="F49" i="12" s="1"/>
  <c r="G49" i="12" s="1"/>
  <c r="H49" i="12" s="1"/>
  <c r="I49" i="12" s="1"/>
  <c r="J49" i="12" s="1"/>
  <c r="K49" i="12" s="1"/>
  <c r="L49" i="12" s="1"/>
  <c r="M49" i="12" s="1"/>
  <c r="N49" i="12" s="1"/>
  <c r="O49" i="12" s="1"/>
  <c r="P49" i="12" s="1"/>
  <c r="Q47" i="12"/>
  <c r="Q49" i="12" l="1"/>
  <c r="D14" i="5" s="1"/>
  <c r="I48" i="12"/>
  <c r="J48" i="12" s="1"/>
  <c r="Q50" i="12"/>
  <c r="D15" i="5" s="1"/>
  <c r="K48" i="12" l="1"/>
  <c r="L48" i="12" s="1"/>
  <c r="M48" i="12" s="1"/>
  <c r="N48" i="12" s="1"/>
  <c r="O48" i="12" s="1"/>
  <c r="P48" i="12" s="1"/>
  <c r="Q48" i="12" l="1"/>
  <c r="D9" i="5" s="1"/>
  <c r="D61" i="5"/>
  <c r="D49" i="5"/>
  <c r="D70" i="5" s="1"/>
  <c r="P32" i="12" l="1"/>
  <c r="O32" i="12"/>
  <c r="N32" i="12"/>
  <c r="M32" i="12"/>
  <c r="L32" i="12"/>
  <c r="K32" i="12"/>
  <c r="J32" i="12"/>
  <c r="I32" i="12"/>
  <c r="H32" i="12"/>
  <c r="G32" i="12"/>
  <c r="F32" i="12"/>
  <c r="E32" i="12"/>
  <c r="E32" i="13"/>
  <c r="F32" i="13"/>
  <c r="G32" i="13"/>
  <c r="H32" i="13"/>
  <c r="I32" i="13"/>
  <c r="J32" i="13"/>
  <c r="K32" i="13"/>
  <c r="L32" i="13"/>
  <c r="M32" i="13"/>
  <c r="N32" i="13"/>
  <c r="O32" i="13"/>
  <c r="P32" i="13"/>
  <c r="E36" i="13"/>
  <c r="F36" i="13"/>
  <c r="G36" i="13"/>
  <c r="H36" i="13"/>
  <c r="I36" i="13"/>
  <c r="J36" i="13"/>
  <c r="K36" i="13"/>
  <c r="L36" i="13"/>
  <c r="M36" i="13"/>
  <c r="N36" i="13"/>
  <c r="O36" i="13"/>
  <c r="P36" i="13"/>
  <c r="Q32" i="12" l="1"/>
  <c r="I9" i="2" l="1"/>
  <c r="H18" i="1" l="1"/>
  <c r="F18" i="1"/>
  <c r="D18" i="1"/>
  <c r="H17" i="1"/>
  <c r="F17" i="1"/>
  <c r="D17" i="1"/>
  <c r="E16" i="1" l="1"/>
  <c r="Q54" i="13"/>
  <c r="R54" i="13" s="1"/>
  <c r="P37" i="13"/>
  <c r="H37" i="13"/>
  <c r="G37" i="13"/>
  <c r="F37" i="13"/>
  <c r="O37" i="13"/>
  <c r="N37" i="13"/>
  <c r="M37" i="13"/>
  <c r="L37" i="13"/>
  <c r="K37" i="13"/>
  <c r="J37" i="13"/>
  <c r="I37" i="13"/>
  <c r="E37" i="13"/>
  <c r="Q35" i="13"/>
  <c r="Q34" i="13"/>
  <c r="Q33" i="13"/>
  <c r="Q32" i="13"/>
  <c r="Q31" i="13"/>
  <c r="Q30" i="13"/>
  <c r="Q29" i="13"/>
  <c r="Q12" i="13"/>
  <c r="E22" i="13" s="1"/>
  <c r="P36" i="12"/>
  <c r="P37" i="12" s="1"/>
  <c r="O36" i="12"/>
  <c r="O37" i="12" s="1"/>
  <c r="N36" i="12"/>
  <c r="N37" i="12" s="1"/>
  <c r="M36" i="12"/>
  <c r="M37" i="12" s="1"/>
  <c r="L36" i="12"/>
  <c r="L37" i="12" s="1"/>
  <c r="K36" i="12"/>
  <c r="K37" i="12" s="1"/>
  <c r="J36" i="12"/>
  <c r="J37" i="12" s="1"/>
  <c r="I36" i="12"/>
  <c r="I37" i="12" s="1"/>
  <c r="H36" i="12"/>
  <c r="H37" i="12" s="1"/>
  <c r="G36" i="12"/>
  <c r="G37" i="12" s="1"/>
  <c r="F36" i="12"/>
  <c r="F37" i="12" s="1"/>
  <c r="E36" i="12"/>
  <c r="Q35" i="12"/>
  <c r="Q34" i="12"/>
  <c r="Q33" i="12"/>
  <c r="Q31" i="12"/>
  <c r="Q30" i="12"/>
  <c r="Q29" i="12"/>
  <c r="Q15" i="12"/>
  <c r="J20" i="2" s="1"/>
  <c r="Q12" i="12"/>
  <c r="E22" i="12" s="1"/>
  <c r="H22" i="13" l="1"/>
  <c r="H24" i="13" s="1"/>
  <c r="E24" i="13"/>
  <c r="H22" i="12"/>
  <c r="C19" i="2"/>
  <c r="E37" i="12"/>
  <c r="Q37" i="12" s="1"/>
  <c r="Q36" i="12"/>
  <c r="Q37" i="13"/>
  <c r="Q36" i="13"/>
  <c r="O1" i="7"/>
  <c r="D8" i="5" l="1"/>
  <c r="E24" i="12"/>
  <c r="C14" i="2"/>
  <c r="H24" i="12" l="1"/>
  <c r="L25" i="2" l="1"/>
  <c r="L24" i="2"/>
  <c r="L23" i="2"/>
  <c r="P88" i="5" l="1"/>
  <c r="F10" i="5" l="1"/>
  <c r="D10" i="5"/>
  <c r="D6" i="5" s="1"/>
  <c r="D3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町田祐一郎</author>
  </authors>
  <commentList>
    <comment ref="E23" authorId="0" shapeId="0" xr:uid="{00000000-0006-0000-0300-000001000000}">
      <text>
        <r>
          <rPr>
            <b/>
            <sz val="9"/>
            <color indexed="81"/>
            <rFont val="MS P ゴシック"/>
            <family val="3"/>
            <charset val="128"/>
          </rPr>
          <t>〇〇：○○
の形で24時間表記で記入してください
例：午後１時の場合　13：00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M5" authorId="0" shapeId="0" xr:uid="{00000000-0006-0000-0400-000001000000}">
      <text>
        <r>
          <rPr>
            <b/>
            <sz val="12"/>
            <color indexed="81"/>
            <rFont val="MS P ゴシック"/>
            <family val="3"/>
            <charset val="128"/>
          </rPr>
          <t>見直し（確認）を原則年に１度以上は行ってください。必要に応じて変更をしてください。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M5" authorId="0" shapeId="0" xr:uid="{00000000-0006-0000-0500-000001000000}">
      <text>
        <r>
          <rPr>
            <sz val="12"/>
            <color theme="1"/>
            <rFont val="游ゴシック"/>
            <family val="3"/>
            <charset val="128"/>
            <scheme val="minor"/>
          </rPr>
          <t>基準省令　第6条の２　第４項
放課後児童健全育成事業者は、定期的に安全計画の見直しを行い、必要に応じて安全計画の変更を行うものとする。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E3" authorId="0" shapeId="0" xr:uid="{00000000-0006-0000-0A00-000001000000}">
      <text>
        <r>
          <rPr>
            <b/>
            <sz val="9"/>
            <color indexed="81"/>
            <rFont val="MS P ゴシック"/>
            <family val="3"/>
            <charset val="128"/>
          </rPr>
          <t>常勤とは施設で定めた勤務時間（所定労働時間）の全てを勤務する者をいう。１日６時間以上かつ月20日以上勤務する者は、上記にかかわらず「常勤」とすること。</t>
        </r>
      </text>
    </comment>
    <comment ref="I3" authorId="0" shapeId="0" xr:uid="{00000000-0006-0000-0A00-000002000000}">
      <text>
        <r>
          <rPr>
            <b/>
            <sz val="9"/>
            <color indexed="81"/>
            <rFont val="MS P ゴシック"/>
            <family val="3"/>
            <charset val="128"/>
          </rPr>
          <t xml:space="preserve">
※年度の記載間違いが多いのでご留意ください。
修了証証明日　</t>
        </r>
        <r>
          <rPr>
            <b/>
            <u/>
            <sz val="9"/>
            <color indexed="81"/>
            <rFont val="MS P ゴシック"/>
            <family val="3"/>
            <charset val="128"/>
          </rPr>
          <t xml:space="preserve">令和３年３月〇日⇒修了年度は令和２年度
</t>
        </r>
        <r>
          <rPr>
            <b/>
            <sz val="9"/>
            <color indexed="81"/>
            <rFont val="MS P ゴシック"/>
            <family val="3"/>
            <charset val="128"/>
          </rPr>
          <t>令和７年度修了者は、年度のみ記載し修了証が届き次第提出してください。</t>
        </r>
      </text>
    </comment>
    <comment ref="J3" authorId="0" shapeId="0" xr:uid="{00000000-0006-0000-0A00-000003000000}">
      <text>
        <r>
          <rPr>
            <b/>
            <sz val="9"/>
            <color indexed="81"/>
            <rFont val="MS P ゴシック"/>
            <family val="3"/>
            <charset val="128"/>
          </rPr>
          <t>放課後児童支援員認定資格研修修了証の右上にある第●●号の数字を記載してください。
例）NO.1250</t>
        </r>
      </text>
    </comment>
  </commentList>
</comments>
</file>

<file path=xl/sharedStrings.xml><?xml version="1.0" encoding="utf-8"?>
<sst xmlns="http://schemas.openxmlformats.org/spreadsheetml/2006/main" count="963" uniqueCount="538">
  <si>
    <t>事業の拠点となる施設名</t>
  </si>
  <si>
    <t>佐世保市</t>
    <rPh sb="0" eb="4">
      <t>サセボシ</t>
    </rPh>
    <phoneticPr fontId="5"/>
  </si>
  <si>
    <t>人</t>
    <rPh sb="0" eb="1">
      <t>ニン</t>
    </rPh>
    <phoneticPr fontId="5"/>
  </si>
  <si>
    <t>2年生</t>
    <rPh sb="1" eb="3">
      <t>ネンセイ</t>
    </rPh>
    <phoneticPr fontId="5"/>
  </si>
  <si>
    <t>３年生</t>
    <rPh sb="1" eb="3">
      <t>ネンセイ</t>
    </rPh>
    <phoneticPr fontId="5"/>
  </si>
  <si>
    <t>4年生</t>
    <rPh sb="1" eb="3">
      <t>ネンセイ</t>
    </rPh>
    <phoneticPr fontId="5"/>
  </si>
  <si>
    <t>5年生</t>
    <rPh sb="1" eb="3">
      <t>ネンセイ</t>
    </rPh>
    <phoneticPr fontId="5"/>
  </si>
  <si>
    <t>６年生</t>
    <rPh sb="1" eb="3">
      <t>ネンセイ</t>
    </rPh>
    <phoneticPr fontId="5"/>
  </si>
  <si>
    <t>（塾や習い事、保護者就労により週のうち数日利用）　　</t>
    <phoneticPr fontId="5"/>
  </si>
  <si>
    <r>
      <t>一時的に利用する平均児童数　</t>
    </r>
    <r>
      <rPr>
        <u/>
        <sz val="12"/>
        <color theme="1"/>
        <rFont val="HGPｺﾞｼｯｸM"/>
        <family val="3"/>
        <charset val="128"/>
      </rPr>
      <t/>
    </r>
    <phoneticPr fontId="5"/>
  </si>
  <si>
    <t>申請者（児童クラブ代表者）</t>
    <rPh sb="0" eb="3">
      <t>シンセイシャ</t>
    </rPh>
    <rPh sb="4" eb="6">
      <t>ジドウ</t>
    </rPh>
    <rPh sb="9" eb="12">
      <t>ダイヒョウシャ</t>
    </rPh>
    <phoneticPr fontId="5"/>
  </si>
  <si>
    <t>（継続して利用する前提の申し込み）</t>
    <phoneticPr fontId="5"/>
  </si>
  <si>
    <t>法人・代表者</t>
  </si>
  <si>
    <t>代表者住所</t>
  </si>
  <si>
    <t>障がい児数</t>
  </si>
  <si>
    <t>年間活動日数</t>
  </si>
  <si>
    <t>送迎の有無</t>
  </si>
  <si>
    <t>月</t>
  </si>
  <si>
    <t>№</t>
  </si>
  <si>
    <t>氏　　　　名</t>
  </si>
  <si>
    <t>性別</t>
  </si>
  <si>
    <t>資格の種類</t>
  </si>
  <si>
    <t>人</t>
    <rPh sb="0" eb="1">
      <t>ニン</t>
    </rPh>
    <phoneticPr fontId="5"/>
  </si>
  <si>
    <t>人・非常勤</t>
    <rPh sb="0" eb="1">
      <t>ニン</t>
    </rPh>
    <rPh sb="2" eb="5">
      <t>ヒジョウキン</t>
    </rPh>
    <phoneticPr fontId="5"/>
  </si>
  <si>
    <t>人・その他</t>
    <rPh sb="0" eb="1">
      <t>ニン</t>
    </rPh>
    <rPh sb="4" eb="5">
      <t>タ</t>
    </rPh>
    <phoneticPr fontId="5"/>
  </si>
  <si>
    <t>（内　支援員</t>
    <rPh sb="1" eb="2">
      <t>ウチ</t>
    </rPh>
    <rPh sb="3" eb="5">
      <t>シエン</t>
    </rPh>
    <rPh sb="5" eb="6">
      <t>イン</t>
    </rPh>
    <phoneticPr fontId="5"/>
  </si>
  <si>
    <t>人・みなし支援員</t>
    <rPh sb="0" eb="1">
      <t>ニン</t>
    </rPh>
    <rPh sb="5" eb="7">
      <t>シエン</t>
    </rPh>
    <rPh sb="7" eb="8">
      <t>イン</t>
    </rPh>
    <phoneticPr fontId="5"/>
  </si>
  <si>
    <t>㎡</t>
    <phoneticPr fontId="5"/>
  </si>
  <si>
    <t>（内専用区画面積</t>
    <rPh sb="1" eb="2">
      <t>ウチ</t>
    </rPh>
    <rPh sb="2" eb="4">
      <t>センヨウ</t>
    </rPh>
    <rPh sb="4" eb="6">
      <t>クカク</t>
    </rPh>
    <rPh sb="6" eb="8">
      <t>メンセキ</t>
    </rPh>
    <phoneticPr fontId="5"/>
  </si>
  <si>
    <t>土曜日</t>
    <rPh sb="0" eb="3">
      <t>ドヨウビ</t>
    </rPh>
    <phoneticPr fontId="5"/>
  </si>
  <si>
    <t>日</t>
    <rPh sb="0" eb="1">
      <t>ニチ</t>
    </rPh>
    <phoneticPr fontId="5"/>
  </si>
  <si>
    <t>長期休暇</t>
    <rPh sb="0" eb="2">
      <t>チョウキ</t>
    </rPh>
    <rPh sb="2" eb="4">
      <t>キュウカ</t>
    </rPh>
    <phoneticPr fontId="5"/>
  </si>
  <si>
    <t>その他</t>
    <rPh sb="2" eb="3">
      <t>タ</t>
    </rPh>
    <phoneticPr fontId="5"/>
  </si>
  <si>
    <t>１．開設場所等</t>
    <rPh sb="2" eb="4">
      <t>カイセツ</t>
    </rPh>
    <rPh sb="4" eb="6">
      <t>バショ</t>
    </rPh>
    <rPh sb="6" eb="7">
      <t>トウ</t>
    </rPh>
    <phoneticPr fontId="5"/>
  </si>
  <si>
    <t>～</t>
    <phoneticPr fontId="5"/>
  </si>
  <si>
    <t>時間）</t>
    <rPh sb="0" eb="2">
      <t>ジカン</t>
    </rPh>
    <phoneticPr fontId="5"/>
  </si>
  <si>
    <t>円（</t>
    <rPh sb="0" eb="1">
      <t>エン</t>
    </rPh>
    <phoneticPr fontId="5"/>
  </si>
  <si>
    <t>円）</t>
    <rPh sb="0" eb="1">
      <t>エン</t>
    </rPh>
    <phoneticPr fontId="5"/>
  </si>
  <si>
    <t>4年生</t>
    <rPh sb="1" eb="3">
      <t>ネンセイ</t>
    </rPh>
    <phoneticPr fontId="5"/>
  </si>
  <si>
    <t>円　（</t>
    <rPh sb="0" eb="1">
      <t>エン</t>
    </rPh>
    <phoneticPr fontId="5"/>
  </si>
  <si>
    <t>5年生</t>
    <rPh sb="1" eb="3">
      <t>ネンセイ</t>
    </rPh>
    <phoneticPr fontId="5"/>
  </si>
  <si>
    <t>6年生</t>
    <rPh sb="1" eb="3">
      <t>ネンセイ</t>
    </rPh>
    <phoneticPr fontId="5"/>
  </si>
  <si>
    <t>１年生</t>
    <phoneticPr fontId="5"/>
  </si>
  <si>
    <t>２年生</t>
    <phoneticPr fontId="5"/>
  </si>
  <si>
    <t>３年生</t>
    <phoneticPr fontId="5"/>
  </si>
  <si>
    <t>面積　　</t>
    <phoneticPr fontId="5"/>
  </si>
  <si>
    <t>（1年生～3年生</t>
    <rPh sb="2" eb="4">
      <t>ネンセイ</t>
    </rPh>
    <rPh sb="6" eb="8">
      <t>ネンセイ</t>
    </rPh>
    <phoneticPr fontId="5"/>
  </si>
  <si>
    <t>（平　日）　</t>
    <phoneticPr fontId="5"/>
  </si>
  <si>
    <t>（土曜日）</t>
    <phoneticPr fontId="5"/>
  </si>
  <si>
    <t>（長期休暇）</t>
    <phoneticPr fontId="5"/>
  </si>
  <si>
    <t>円</t>
    <rPh sb="0" eb="1">
      <t>エン</t>
    </rPh>
    <phoneticPr fontId="5"/>
  </si>
  <si>
    <t>円（月額・日額）</t>
    <rPh sb="0" eb="1">
      <t>エン</t>
    </rPh>
    <rPh sb="2" eb="4">
      <t>ゲツガク</t>
    </rPh>
    <rPh sb="5" eb="7">
      <t>ニチガク</t>
    </rPh>
    <phoneticPr fontId="5"/>
  </si>
  <si>
    <t>送迎時の費用　　　　　</t>
    <phoneticPr fontId="5"/>
  </si>
  <si>
    <t>人）</t>
    <rPh sb="0" eb="1">
      <t>ニン</t>
    </rPh>
    <phoneticPr fontId="5"/>
  </si>
  <si>
    <t>電話</t>
    <rPh sb="0" eb="2">
      <t>デンワ</t>
    </rPh>
    <phoneticPr fontId="5"/>
  </si>
  <si>
    <t>（月額家賃</t>
    <rPh sb="1" eb="3">
      <t>ゲツガク</t>
    </rPh>
    <rPh sb="3" eb="5">
      <t>ヤチン</t>
    </rPh>
    <phoneticPr fontId="5"/>
  </si>
  <si>
    <t>　　＊家賃及び使用施設が証明できる書類を添付</t>
    <phoneticPr fontId="5"/>
  </si>
  <si>
    <t>㎡）</t>
    <phoneticPr fontId="5"/>
  </si>
  <si>
    <t>（内　常勤</t>
    <rPh sb="1" eb="2">
      <t>ウチ</t>
    </rPh>
    <rPh sb="3" eb="5">
      <t>ジョウキン</t>
    </rPh>
    <phoneticPr fontId="5"/>
  </si>
  <si>
    <t>４年生以上</t>
    <rPh sb="1" eb="3">
      <t>ネンセイ</t>
    </rPh>
    <rPh sb="3" eb="5">
      <t>イジョウ</t>
    </rPh>
    <phoneticPr fontId="5"/>
  </si>
  <si>
    <t>①   登録人数合計　</t>
    <phoneticPr fontId="5"/>
  </si>
  <si>
    <t>②   平均利用人数合計</t>
    <phoneticPr fontId="5"/>
  </si>
  <si>
    <t>　（内訳）　</t>
    <phoneticPr fontId="5"/>
  </si>
  <si>
    <t>児 童 ク ラ ブ の 名 称</t>
    <phoneticPr fontId="5"/>
  </si>
  <si>
    <t>開　設　年　月　日</t>
    <phoneticPr fontId="5"/>
  </si>
  <si>
    <t>開　設　の　所　在　地</t>
    <phoneticPr fontId="5"/>
  </si>
  <si>
    <t>添　　付　　書　　類</t>
    <phoneticPr fontId="5"/>
  </si>
  <si>
    <t>名　　　称</t>
    <phoneticPr fontId="5"/>
  </si>
  <si>
    <t>保　育　料</t>
    <phoneticPr fontId="5"/>
  </si>
  <si>
    <t>人・補助員</t>
    <rPh sb="0" eb="1">
      <t>ニン</t>
    </rPh>
    <rPh sb="2" eb="5">
      <t>ホジョイン</t>
    </rPh>
    <phoneticPr fontId="5"/>
  </si>
  <si>
    <t>※有りの場合、送迎バス等の利用人数（</t>
    <rPh sb="1" eb="2">
      <t>ア</t>
    </rPh>
    <rPh sb="4" eb="6">
      <t>バアイ</t>
    </rPh>
    <rPh sb="7" eb="9">
      <t>ソウゲイ</t>
    </rPh>
    <rPh sb="11" eb="12">
      <t>トウ</t>
    </rPh>
    <rPh sb="13" eb="15">
      <t>リヨウ</t>
    </rPh>
    <rPh sb="15" eb="17">
      <t>ニンズウ</t>
    </rPh>
    <phoneticPr fontId="5"/>
  </si>
  <si>
    <t>～</t>
    <phoneticPr fontId="5"/>
  </si>
  <si>
    <t>）</t>
    <phoneticPr fontId="5"/>
  </si>
  <si>
    <t>迄</t>
    <rPh sb="0" eb="1">
      <t>マデ</t>
    </rPh>
    <phoneticPr fontId="5"/>
  </si>
  <si>
    <t>（</t>
  </si>
  <si>
    <t>佐世保市</t>
    <phoneticPr fontId="5"/>
  </si>
  <si>
    <t>児童クラブ名：</t>
    <rPh sb="0" eb="2">
      <t>ジドウ</t>
    </rPh>
    <rPh sb="5" eb="6">
      <t>メイ</t>
    </rPh>
    <phoneticPr fontId="13"/>
  </si>
  <si>
    <t>（収入）</t>
    <rPh sb="1" eb="3">
      <t>シュウニュウ</t>
    </rPh>
    <phoneticPr fontId="13"/>
  </si>
  <si>
    <t>項　目</t>
    <rPh sb="0" eb="1">
      <t>コウ</t>
    </rPh>
    <rPh sb="2" eb="3">
      <t>メ</t>
    </rPh>
    <phoneticPr fontId="13"/>
  </si>
  <si>
    <t>金　額（円）</t>
    <rPh sb="0" eb="1">
      <t>キン</t>
    </rPh>
    <rPh sb="2" eb="3">
      <t>ガク</t>
    </rPh>
    <rPh sb="4" eb="5">
      <t>エン</t>
    </rPh>
    <phoneticPr fontId="13"/>
  </si>
  <si>
    <t>説　明</t>
    <phoneticPr fontId="13"/>
  </si>
  <si>
    <t>（１）</t>
    <phoneticPr fontId="13"/>
  </si>
  <si>
    <t>児童クラブ事業運営委託料</t>
    <phoneticPr fontId="13"/>
  </si>
  <si>
    <t>①</t>
    <phoneticPr fontId="13"/>
  </si>
  <si>
    <t>基本額</t>
    <rPh sb="0" eb="2">
      <t>キホン</t>
    </rPh>
    <rPh sb="2" eb="3">
      <t>ガク</t>
    </rPh>
    <phoneticPr fontId="13"/>
  </si>
  <si>
    <t>②</t>
    <phoneticPr fontId="13"/>
  </si>
  <si>
    <t>開設日数加算</t>
    <rPh sb="0" eb="2">
      <t>カイセツ</t>
    </rPh>
    <rPh sb="2" eb="4">
      <t>ニッスウ</t>
    </rPh>
    <rPh sb="4" eb="6">
      <t>カサン</t>
    </rPh>
    <phoneticPr fontId="13"/>
  </si>
  <si>
    <t>③</t>
    <phoneticPr fontId="13"/>
  </si>
  <si>
    <t>障害児受入推進加算</t>
    <rPh sb="0" eb="2">
      <t>ショウガイ</t>
    </rPh>
    <rPh sb="3" eb="5">
      <t>ウケイレ</t>
    </rPh>
    <rPh sb="5" eb="7">
      <t>スイシン</t>
    </rPh>
    <rPh sb="7" eb="9">
      <t>カサン</t>
    </rPh>
    <phoneticPr fontId="13"/>
  </si>
  <si>
    <t>④</t>
    <phoneticPr fontId="13"/>
  </si>
  <si>
    <t>⑤</t>
    <phoneticPr fontId="13"/>
  </si>
  <si>
    <t>長時間開所加算（平日）</t>
    <rPh sb="0" eb="3">
      <t>チョウジカン</t>
    </rPh>
    <rPh sb="3" eb="5">
      <t>カイショ</t>
    </rPh>
    <rPh sb="5" eb="7">
      <t>カサン</t>
    </rPh>
    <rPh sb="8" eb="10">
      <t>ヘイジツ</t>
    </rPh>
    <phoneticPr fontId="13"/>
  </si>
  <si>
    <t>⑥</t>
    <phoneticPr fontId="13"/>
  </si>
  <si>
    <t>支援員処遇改善加算</t>
    <rPh sb="0" eb="2">
      <t>シエン</t>
    </rPh>
    <rPh sb="2" eb="3">
      <t>イン</t>
    </rPh>
    <rPh sb="3" eb="5">
      <t>ショグウ</t>
    </rPh>
    <rPh sb="5" eb="7">
      <t>カイゼン</t>
    </rPh>
    <rPh sb="7" eb="9">
      <t>カサン</t>
    </rPh>
    <phoneticPr fontId="13"/>
  </si>
  <si>
    <t>⑧</t>
    <phoneticPr fontId="13"/>
  </si>
  <si>
    <t>小規模クラブ加算</t>
    <rPh sb="0" eb="3">
      <t>ショウキボ</t>
    </rPh>
    <rPh sb="6" eb="8">
      <t>カサン</t>
    </rPh>
    <phoneticPr fontId="13"/>
  </si>
  <si>
    <t>⑨</t>
    <phoneticPr fontId="13"/>
  </si>
  <si>
    <t>キャリアアップ処遇改善①</t>
    <rPh sb="7" eb="9">
      <t>ショグウ</t>
    </rPh>
    <rPh sb="9" eb="11">
      <t>カイゼン</t>
    </rPh>
    <phoneticPr fontId="13"/>
  </si>
  <si>
    <t>⑩</t>
    <phoneticPr fontId="13"/>
  </si>
  <si>
    <t>キャリアアップ処遇改善②</t>
    <rPh sb="7" eb="9">
      <t>ショグウ</t>
    </rPh>
    <rPh sb="9" eb="11">
      <t>カイゼン</t>
    </rPh>
    <phoneticPr fontId="13"/>
  </si>
  <si>
    <t>⑪</t>
    <phoneticPr fontId="13"/>
  </si>
  <si>
    <t>キャリアアップ処遇改善③</t>
    <rPh sb="7" eb="9">
      <t>ショグウ</t>
    </rPh>
    <rPh sb="9" eb="11">
      <t>カイゼン</t>
    </rPh>
    <phoneticPr fontId="13"/>
  </si>
  <si>
    <t>⑫</t>
    <phoneticPr fontId="13"/>
  </si>
  <si>
    <t>長期休暇支援加算</t>
    <phoneticPr fontId="13"/>
  </si>
  <si>
    <t>⑬</t>
    <phoneticPr fontId="13"/>
  </si>
  <si>
    <t>家賃補助</t>
    <rPh sb="0" eb="2">
      <t>ヤチン</t>
    </rPh>
    <rPh sb="2" eb="4">
      <t>ホジョ</t>
    </rPh>
    <phoneticPr fontId="13"/>
  </si>
  <si>
    <t>（２）</t>
  </si>
  <si>
    <t>保護者負担金</t>
    <phoneticPr fontId="13"/>
  </si>
  <si>
    <t>保　育　料</t>
    <phoneticPr fontId="13"/>
  </si>
  <si>
    <t>保　育　料（　　　時以降分）</t>
    <phoneticPr fontId="13"/>
  </si>
  <si>
    <t>おやつ代・昼食代等</t>
    <phoneticPr fontId="13"/>
  </si>
  <si>
    <t>母子家庭等児童助成事業補助</t>
    <rPh sb="0" eb="2">
      <t>ボシ</t>
    </rPh>
    <rPh sb="2" eb="5">
      <t>カテイナド</t>
    </rPh>
    <rPh sb="5" eb="7">
      <t>ジドウ</t>
    </rPh>
    <rPh sb="7" eb="9">
      <t>ジョセイ</t>
    </rPh>
    <rPh sb="9" eb="11">
      <t>ジギョウ</t>
    </rPh>
    <rPh sb="11" eb="13">
      <t>ホジョ</t>
    </rPh>
    <phoneticPr fontId="13"/>
  </si>
  <si>
    <t>その他の収入（寄付金等）</t>
    <rPh sb="2" eb="3">
      <t>タ</t>
    </rPh>
    <rPh sb="4" eb="6">
      <t>シュウニュウ</t>
    </rPh>
    <rPh sb="7" eb="10">
      <t>キフキン</t>
    </rPh>
    <rPh sb="10" eb="11">
      <t>トウ</t>
    </rPh>
    <phoneticPr fontId="13"/>
  </si>
  <si>
    <t>前年度繰越金</t>
    <rPh sb="0" eb="3">
      <t>ゼンネンド</t>
    </rPh>
    <rPh sb="3" eb="5">
      <t>クリコシ</t>
    </rPh>
    <rPh sb="5" eb="6">
      <t>キン</t>
    </rPh>
    <phoneticPr fontId="13"/>
  </si>
  <si>
    <t>（支出）</t>
    <rPh sb="1" eb="3">
      <t>シシュツ</t>
    </rPh>
    <phoneticPr fontId="13"/>
  </si>
  <si>
    <t>人件費</t>
    <phoneticPr fontId="13"/>
  </si>
  <si>
    <t>常勤職員分</t>
    <rPh sb="0" eb="2">
      <t>ジョウキン</t>
    </rPh>
    <rPh sb="2" eb="4">
      <t>ショクイン</t>
    </rPh>
    <rPh sb="4" eb="5">
      <t>ブン</t>
    </rPh>
    <phoneticPr fontId="13"/>
  </si>
  <si>
    <r>
      <t xml:space="preserve">基本給
</t>
    </r>
    <r>
      <rPr>
        <sz val="10"/>
        <rFont val="ＭＳ 明朝"/>
        <family val="1"/>
        <charset val="128"/>
      </rPr>
      <t>(月給+諸手当+賞与)</t>
    </r>
    <rPh sb="0" eb="3">
      <t>キホンキュウ</t>
    </rPh>
    <rPh sb="5" eb="7">
      <t>ゲッキュウ</t>
    </rPh>
    <rPh sb="8" eb="11">
      <t>ショテアテ</t>
    </rPh>
    <rPh sb="12" eb="14">
      <t>ショウヨ</t>
    </rPh>
    <phoneticPr fontId="13"/>
  </si>
  <si>
    <t>超過勤務手当等</t>
    <rPh sb="0" eb="2">
      <t>チョウカ</t>
    </rPh>
    <rPh sb="2" eb="4">
      <t>キンム</t>
    </rPh>
    <rPh sb="4" eb="6">
      <t>テアテ</t>
    </rPh>
    <rPh sb="6" eb="7">
      <t>トウ</t>
    </rPh>
    <phoneticPr fontId="13"/>
  </si>
  <si>
    <t>通勤手当</t>
    <rPh sb="0" eb="2">
      <t>ツウキン</t>
    </rPh>
    <rPh sb="2" eb="4">
      <t>テアテ</t>
    </rPh>
    <phoneticPr fontId="13"/>
  </si>
  <si>
    <t>社会保険料・労働保険料</t>
    <rPh sb="0" eb="2">
      <t>シャカイ</t>
    </rPh>
    <rPh sb="2" eb="5">
      <t>ホケンリョウ</t>
    </rPh>
    <rPh sb="6" eb="8">
      <t>ロウドウ</t>
    </rPh>
    <rPh sb="8" eb="11">
      <t>ホケンリョウ</t>
    </rPh>
    <phoneticPr fontId="13"/>
  </si>
  <si>
    <t>健康診断料</t>
    <rPh sb="0" eb="2">
      <t>ケンコウ</t>
    </rPh>
    <rPh sb="2" eb="5">
      <t>シンダンリョウ</t>
    </rPh>
    <phoneticPr fontId="13"/>
  </si>
  <si>
    <t>その他</t>
    <rPh sb="2" eb="3">
      <t>タ</t>
    </rPh>
    <phoneticPr fontId="13"/>
  </si>
  <si>
    <t>非常勤職員等給料</t>
    <rPh sb="0" eb="3">
      <t>ヒジョウキン</t>
    </rPh>
    <rPh sb="3" eb="5">
      <t>ショクイン</t>
    </rPh>
    <rPh sb="5" eb="6">
      <t>トウ</t>
    </rPh>
    <rPh sb="6" eb="8">
      <t>キュウリョウ</t>
    </rPh>
    <phoneticPr fontId="13"/>
  </si>
  <si>
    <t>障害児受入職員配置経費</t>
    <rPh sb="0" eb="3">
      <t>ショウガイジ</t>
    </rPh>
    <rPh sb="3" eb="5">
      <t>ウケイレ</t>
    </rPh>
    <rPh sb="5" eb="7">
      <t>ショクイン</t>
    </rPh>
    <rPh sb="7" eb="9">
      <t>ハイチ</t>
    </rPh>
    <rPh sb="9" eb="11">
      <t>ケイヒ</t>
    </rPh>
    <phoneticPr fontId="13"/>
  </si>
  <si>
    <t>キャリアアップ処遇改善費</t>
    <rPh sb="7" eb="9">
      <t>ショグウ</t>
    </rPh>
    <rPh sb="9" eb="11">
      <t>カイゼン</t>
    </rPh>
    <rPh sb="11" eb="12">
      <t>ヒ</t>
    </rPh>
    <phoneticPr fontId="13"/>
  </si>
  <si>
    <t>管理運営費</t>
    <phoneticPr fontId="13"/>
  </si>
  <si>
    <t>保険料</t>
    <rPh sb="0" eb="3">
      <t>ホケンリョウ</t>
    </rPh>
    <phoneticPr fontId="13"/>
  </si>
  <si>
    <t>会議費</t>
    <rPh sb="0" eb="3">
      <t>カイギヒ</t>
    </rPh>
    <phoneticPr fontId="13"/>
  </si>
  <si>
    <t>光熱水費</t>
    <rPh sb="0" eb="2">
      <t>コウネツ</t>
    </rPh>
    <rPh sb="2" eb="3">
      <t>ミズ</t>
    </rPh>
    <rPh sb="3" eb="4">
      <t>ヒ</t>
    </rPh>
    <phoneticPr fontId="13"/>
  </si>
  <si>
    <t>電話料等通信費</t>
    <rPh sb="0" eb="3">
      <t>デンワリョウ</t>
    </rPh>
    <rPh sb="3" eb="4">
      <t>トウ</t>
    </rPh>
    <rPh sb="4" eb="7">
      <t>ツウシンヒ</t>
    </rPh>
    <phoneticPr fontId="13"/>
  </si>
  <si>
    <t>備品費</t>
    <rPh sb="0" eb="3">
      <t>ビヒンヒ</t>
    </rPh>
    <phoneticPr fontId="13"/>
  </si>
  <si>
    <t>消耗品費</t>
    <rPh sb="0" eb="3">
      <t>ショウモウヒン</t>
    </rPh>
    <rPh sb="3" eb="4">
      <t>ヒ</t>
    </rPh>
    <phoneticPr fontId="13"/>
  </si>
  <si>
    <t>修繕費</t>
    <rPh sb="0" eb="3">
      <t>シュウゼンヒ</t>
    </rPh>
    <phoneticPr fontId="13"/>
  </si>
  <si>
    <t>行事費</t>
    <rPh sb="0" eb="3">
      <t>ギョウジヒ</t>
    </rPh>
    <phoneticPr fontId="13"/>
  </si>
  <si>
    <t>研修費</t>
    <rPh sb="0" eb="3">
      <t>ケンシュウヒ</t>
    </rPh>
    <phoneticPr fontId="13"/>
  </si>
  <si>
    <t>防災用品費</t>
    <rPh sb="0" eb="2">
      <t>ボウサイ</t>
    </rPh>
    <rPh sb="2" eb="4">
      <t>ヨウヒン</t>
    </rPh>
    <rPh sb="4" eb="5">
      <t>ヒ</t>
    </rPh>
    <phoneticPr fontId="13"/>
  </si>
  <si>
    <t>児童処遇費</t>
    <phoneticPr fontId="13"/>
  </si>
  <si>
    <t>おやつ代</t>
    <rPh sb="3" eb="4">
      <t>ダイ</t>
    </rPh>
    <phoneticPr fontId="13"/>
  </si>
  <si>
    <t>教材費</t>
    <rPh sb="0" eb="3">
      <t>キョウザイヒ</t>
    </rPh>
    <phoneticPr fontId="13"/>
  </si>
  <si>
    <t>※　按分経費がある場合は、その根拠と率を説明欄に記入すること</t>
    <rPh sb="2" eb="4">
      <t>アンブン</t>
    </rPh>
    <rPh sb="4" eb="6">
      <t>ケイヒ</t>
    </rPh>
    <rPh sb="9" eb="11">
      <t>バアイ</t>
    </rPh>
    <rPh sb="15" eb="17">
      <t>コンキョ</t>
    </rPh>
    <rPh sb="18" eb="19">
      <t>リツ</t>
    </rPh>
    <rPh sb="20" eb="22">
      <t>セツメイ</t>
    </rPh>
    <rPh sb="22" eb="23">
      <t>ラン</t>
    </rPh>
    <rPh sb="24" eb="26">
      <t>キニュウ</t>
    </rPh>
    <phoneticPr fontId="13"/>
  </si>
  <si>
    <t>別紙のとおり</t>
    <rPh sb="0" eb="2">
      <t>ベッシ</t>
    </rPh>
    <phoneticPr fontId="13"/>
  </si>
  <si>
    <t>131,000×2名</t>
    <rPh sb="9" eb="10">
      <t>メイ</t>
    </rPh>
    <phoneticPr fontId="13"/>
  </si>
  <si>
    <t>263,000×1名</t>
    <rPh sb="9" eb="10">
      <t>メイ</t>
    </rPh>
    <phoneticPr fontId="13"/>
  </si>
  <si>
    <t>394,000×1名</t>
    <rPh sb="9" eb="10">
      <t>メイ</t>
    </rPh>
    <phoneticPr fontId="13"/>
  </si>
  <si>
    <t>5,000円×１１人×12か月</t>
    <rPh sb="5" eb="6">
      <t>エン</t>
    </rPh>
    <rPh sb="9" eb="10">
      <t>ニン</t>
    </rPh>
    <rPh sb="14" eb="15">
      <t>ゲツ</t>
    </rPh>
    <phoneticPr fontId="13"/>
  </si>
  <si>
    <t>(1)</t>
    <phoneticPr fontId="13"/>
  </si>
  <si>
    <t>①2,500,000/年
（内、処遇改善100,000）</t>
    <rPh sb="11" eb="12">
      <t>ウチ</t>
    </rPh>
    <rPh sb="14" eb="16">
      <t>ショグウ</t>
    </rPh>
    <rPh sb="16" eb="18">
      <t>カイゼン</t>
    </rPh>
    <phoneticPr fontId="13"/>
  </si>
  <si>
    <t>②2,500,000/年
（内、処遇改善100,000）</t>
    <phoneticPr fontId="13"/>
  </si>
  <si>
    <t>1,650円×100時間</t>
    <rPh sb="5" eb="6">
      <t>エン</t>
    </rPh>
    <rPh sb="10" eb="12">
      <t>ジカン</t>
    </rPh>
    <phoneticPr fontId="13"/>
  </si>
  <si>
    <t>10,000×12か月，5,000×12か月</t>
    <rPh sb="10" eb="11">
      <t>ゲツ</t>
    </rPh>
    <rPh sb="21" eb="22">
      <t>ゲツ</t>
    </rPh>
    <phoneticPr fontId="13"/>
  </si>
  <si>
    <t>6,450円×2名、検便費用</t>
    <rPh sb="5" eb="6">
      <t>エン</t>
    </rPh>
    <rPh sb="8" eb="9">
      <t>メイ</t>
    </rPh>
    <rPh sb="10" eb="12">
      <t>ケンベン</t>
    </rPh>
    <rPh sb="12" eb="14">
      <t>ヒヨウ</t>
    </rPh>
    <phoneticPr fontId="13"/>
  </si>
  <si>
    <t>時給1,500円×2時間×25日×2名
日給5,400円×150日×2名　　他</t>
    <rPh sb="20" eb="22">
      <t>ニッキュウ</t>
    </rPh>
    <rPh sb="27" eb="28">
      <t>エン</t>
    </rPh>
    <rPh sb="32" eb="33">
      <t>ニチ</t>
    </rPh>
    <rPh sb="35" eb="36">
      <t>メイ</t>
    </rPh>
    <rPh sb="38" eb="39">
      <t>ホカ</t>
    </rPh>
    <phoneticPr fontId="13"/>
  </si>
  <si>
    <t>(2)</t>
    <phoneticPr fontId="13"/>
  </si>
  <si>
    <t>施設賠償保険、傷害保険</t>
    <rPh sb="0" eb="2">
      <t>シセツ</t>
    </rPh>
    <rPh sb="2" eb="4">
      <t>バイショウ</t>
    </rPh>
    <rPh sb="4" eb="6">
      <t>ホケン</t>
    </rPh>
    <rPh sb="7" eb="9">
      <t>ショウガイ</t>
    </rPh>
    <rPh sb="9" eb="11">
      <t>ホケン</t>
    </rPh>
    <phoneticPr fontId="13"/>
  </si>
  <si>
    <t>コピー代</t>
    <phoneticPr fontId="13"/>
  </si>
  <si>
    <t>電気、ガス、水道</t>
    <rPh sb="0" eb="2">
      <t>デンキ</t>
    </rPh>
    <rPh sb="6" eb="8">
      <t>スイドウ</t>
    </rPh>
    <phoneticPr fontId="13"/>
  </si>
  <si>
    <t>電話、郵便代</t>
    <rPh sb="0" eb="2">
      <t>デンワ</t>
    </rPh>
    <rPh sb="3" eb="5">
      <t>ユウビン</t>
    </rPh>
    <rPh sb="5" eb="6">
      <t>ダイ</t>
    </rPh>
    <phoneticPr fontId="13"/>
  </si>
  <si>
    <t>棚、机購入</t>
    <rPh sb="0" eb="1">
      <t>タナ</t>
    </rPh>
    <rPh sb="2" eb="3">
      <t>ツクエ</t>
    </rPh>
    <rPh sb="3" eb="5">
      <t>コウニュウ</t>
    </rPh>
    <phoneticPr fontId="13"/>
  </si>
  <si>
    <t>文房具等購入</t>
    <rPh sb="0" eb="3">
      <t>ブンボウグ</t>
    </rPh>
    <rPh sb="3" eb="4">
      <t>トウ</t>
    </rPh>
    <rPh sb="4" eb="6">
      <t>コウニュウ</t>
    </rPh>
    <phoneticPr fontId="13"/>
  </si>
  <si>
    <t>ガラス、遊具修繕</t>
    <rPh sb="4" eb="6">
      <t>ユウグ</t>
    </rPh>
    <rPh sb="6" eb="8">
      <t>シュウゼン</t>
    </rPh>
    <phoneticPr fontId="13"/>
  </si>
  <si>
    <t>地域まつり参加費・キャンプ・誕生会</t>
    <rPh sb="0" eb="2">
      <t>チイキ</t>
    </rPh>
    <rPh sb="5" eb="7">
      <t>サンカ</t>
    </rPh>
    <rPh sb="7" eb="8">
      <t>ヒ</t>
    </rPh>
    <rPh sb="14" eb="17">
      <t>タンジョウカイ</t>
    </rPh>
    <phoneticPr fontId="13"/>
  </si>
  <si>
    <t>研修参加費</t>
    <rPh sb="0" eb="2">
      <t>ケンシュウ</t>
    </rPh>
    <rPh sb="2" eb="4">
      <t>サンカ</t>
    </rPh>
    <rPh sb="4" eb="5">
      <t>ヒ</t>
    </rPh>
    <phoneticPr fontId="13"/>
  </si>
  <si>
    <t>消火器購入</t>
    <rPh sb="0" eb="3">
      <t>ショウカキ</t>
    </rPh>
    <rPh sb="3" eb="5">
      <t>コウニュウ</t>
    </rPh>
    <phoneticPr fontId="13"/>
  </si>
  <si>
    <t>振込手数料、各種会費　他</t>
    <rPh sb="0" eb="2">
      <t>フリコミ</t>
    </rPh>
    <rPh sb="2" eb="5">
      <t>テスウリョウ</t>
    </rPh>
    <rPh sb="6" eb="8">
      <t>カクシュ</t>
    </rPh>
    <rPh sb="8" eb="10">
      <t>カイヒ</t>
    </rPh>
    <phoneticPr fontId="13"/>
  </si>
  <si>
    <t>(3)</t>
    <phoneticPr fontId="13"/>
  </si>
  <si>
    <t>ノート・本他</t>
    <rPh sb="3" eb="4">
      <t>ホン</t>
    </rPh>
    <phoneticPr fontId="13"/>
  </si>
  <si>
    <t>(4)</t>
    <phoneticPr fontId="13"/>
  </si>
  <si>
    <t>5,000円×１１人×12か月</t>
    <phoneticPr fontId="13"/>
  </si>
  <si>
    <t>(7)</t>
    <phoneticPr fontId="13"/>
  </si>
  <si>
    <t>児童クラブ名</t>
    <rPh sb="0" eb="2">
      <t>ジドウ</t>
    </rPh>
    <rPh sb="5" eb="6">
      <t>メイ</t>
    </rPh>
    <phoneticPr fontId="13"/>
  </si>
  <si>
    <t>№</t>
    <phoneticPr fontId="13"/>
  </si>
  <si>
    <t>児童名</t>
    <rPh sb="0" eb="1">
      <t>ジ</t>
    </rPh>
    <rPh sb="1" eb="2">
      <t>ワラベ</t>
    </rPh>
    <rPh sb="2" eb="3">
      <t>メイ</t>
    </rPh>
    <phoneticPr fontId="13"/>
  </si>
  <si>
    <t>学校名</t>
    <rPh sb="0" eb="1">
      <t>ガク</t>
    </rPh>
    <rPh sb="1" eb="2">
      <t>コウ</t>
    </rPh>
    <rPh sb="2" eb="3">
      <t>メイ</t>
    </rPh>
    <phoneticPr fontId="13"/>
  </si>
  <si>
    <t>学年</t>
    <rPh sb="0" eb="2">
      <t>ガクネン</t>
    </rPh>
    <phoneticPr fontId="13"/>
  </si>
  <si>
    <t>クラス</t>
    <phoneticPr fontId="13"/>
  </si>
  <si>
    <t>住所</t>
    <rPh sb="0" eb="1">
      <t>ジュウ</t>
    </rPh>
    <rPh sb="1" eb="2">
      <t>トコロ</t>
    </rPh>
    <phoneticPr fontId="13"/>
  </si>
  <si>
    <t>保護者名</t>
    <rPh sb="0" eb="1">
      <t>タモツ</t>
    </rPh>
    <rPh sb="1" eb="2">
      <t>マモル</t>
    </rPh>
    <rPh sb="2" eb="3">
      <t>モノ</t>
    </rPh>
    <rPh sb="3" eb="4">
      <t>メイ</t>
    </rPh>
    <phoneticPr fontId="13"/>
  </si>
  <si>
    <t>保護者勤務先等</t>
    <rPh sb="0" eb="1">
      <t>タモツ</t>
    </rPh>
    <rPh sb="1" eb="2">
      <t>マモル</t>
    </rPh>
    <rPh sb="2" eb="3">
      <t>モノ</t>
    </rPh>
    <rPh sb="3" eb="4">
      <t>ツトム</t>
    </rPh>
    <rPh sb="4" eb="5">
      <t>ツトム</t>
    </rPh>
    <rPh sb="5" eb="6">
      <t>サキ</t>
    </rPh>
    <rPh sb="6" eb="7">
      <t>トウ</t>
    </rPh>
    <phoneticPr fontId="13"/>
  </si>
  <si>
    <t>その他同居家族状況（人数）</t>
    <rPh sb="2" eb="3">
      <t>タ</t>
    </rPh>
    <rPh sb="3" eb="5">
      <t>ドウキョ</t>
    </rPh>
    <rPh sb="5" eb="7">
      <t>カゾク</t>
    </rPh>
    <rPh sb="7" eb="9">
      <t>ジョウキョウ</t>
    </rPh>
    <rPh sb="10" eb="12">
      <t>ニンズウ</t>
    </rPh>
    <phoneticPr fontId="13"/>
  </si>
  <si>
    <t>クラブに入所している
児童の兄弟姉妹名</t>
    <rPh sb="4" eb="5">
      <t>ニュウ</t>
    </rPh>
    <rPh sb="5" eb="6">
      <t>ショ</t>
    </rPh>
    <phoneticPr fontId="13"/>
  </si>
  <si>
    <t>障がいの
有無</t>
    <rPh sb="0" eb="1">
      <t>ショウ</t>
    </rPh>
    <rPh sb="5" eb="7">
      <t>ウム</t>
    </rPh>
    <phoneticPr fontId="13"/>
  </si>
  <si>
    <t>利用希望日数
（利用申込書等参考）
及び
備考欄</t>
    <rPh sb="0" eb="2">
      <t>リヨウ</t>
    </rPh>
    <rPh sb="2" eb="4">
      <t>キボウ</t>
    </rPh>
    <rPh sb="4" eb="6">
      <t>ニッスウ</t>
    </rPh>
    <rPh sb="8" eb="10">
      <t>リヨウ</t>
    </rPh>
    <rPh sb="10" eb="13">
      <t>モウシコミショ</t>
    </rPh>
    <rPh sb="13" eb="14">
      <t>トウ</t>
    </rPh>
    <rPh sb="14" eb="16">
      <t>サンコウ</t>
    </rPh>
    <rPh sb="18" eb="19">
      <t>オヨ</t>
    </rPh>
    <rPh sb="21" eb="23">
      <t>ビコウ</t>
    </rPh>
    <rPh sb="23" eb="24">
      <t>ラン</t>
    </rPh>
    <phoneticPr fontId="13"/>
  </si>
  <si>
    <t>父</t>
    <rPh sb="0" eb="1">
      <t>チチ</t>
    </rPh>
    <phoneticPr fontId="13"/>
  </si>
  <si>
    <t>母</t>
    <rPh sb="0" eb="1">
      <t>ハハ</t>
    </rPh>
    <phoneticPr fontId="13"/>
  </si>
  <si>
    <t>兄弟等</t>
    <rPh sb="0" eb="2">
      <t>キョウダイ</t>
    </rPh>
    <rPh sb="2" eb="3">
      <t>トウ</t>
    </rPh>
    <phoneticPr fontId="13"/>
  </si>
  <si>
    <t>祖父母</t>
    <rPh sb="0" eb="3">
      <t>ソフボ</t>
    </rPh>
    <phoneticPr fontId="13"/>
  </si>
  <si>
    <t>　＊取組み内容について、記入ください。</t>
    <rPh sb="2" eb="4">
      <t>トリクミ</t>
    </rPh>
    <rPh sb="5" eb="7">
      <t>ナイヨウ</t>
    </rPh>
    <rPh sb="12" eb="14">
      <t>キニュウ</t>
    </rPh>
    <phoneticPr fontId="5"/>
  </si>
  <si>
    <t>　＊利用者への周知方法</t>
    <rPh sb="2" eb="5">
      <t>リヨウシャ</t>
    </rPh>
    <rPh sb="7" eb="9">
      <t>シュウチ</t>
    </rPh>
    <rPh sb="9" eb="11">
      <t>ホウホウ</t>
    </rPh>
    <phoneticPr fontId="5"/>
  </si>
  <si>
    <t>　＊対応内容について、記入ください。</t>
    <rPh sb="2" eb="4">
      <t>タイオウ</t>
    </rPh>
    <rPh sb="4" eb="6">
      <t>ナイヨウ</t>
    </rPh>
    <rPh sb="11" eb="13">
      <t>キニュウ</t>
    </rPh>
    <phoneticPr fontId="5"/>
  </si>
  <si>
    <t>利用者周知日</t>
    <rPh sb="0" eb="3">
      <t>リヨウシャ</t>
    </rPh>
    <rPh sb="3" eb="5">
      <t>シュウチ</t>
    </rPh>
    <rPh sb="5" eb="6">
      <t>ヒ</t>
    </rPh>
    <phoneticPr fontId="5"/>
  </si>
  <si>
    <t>設置日</t>
    <rPh sb="0" eb="2">
      <t>セッチ</t>
    </rPh>
    <rPh sb="2" eb="3">
      <t>ヒ</t>
    </rPh>
    <phoneticPr fontId="5"/>
  </si>
  <si>
    <t>計画作成日</t>
    <rPh sb="0" eb="2">
      <t>ケイカク</t>
    </rPh>
    <rPh sb="2" eb="4">
      <t>サクセイ</t>
    </rPh>
    <rPh sb="4" eb="5">
      <t>ヒ</t>
    </rPh>
    <phoneticPr fontId="5"/>
  </si>
  <si>
    <t>＊支援員のみで行う誘導確認も回数に含めることができる。</t>
    <rPh sb="1" eb="3">
      <t>シエン</t>
    </rPh>
    <rPh sb="3" eb="4">
      <t>イン</t>
    </rPh>
    <rPh sb="7" eb="8">
      <t>オコナ</t>
    </rPh>
    <rPh sb="9" eb="11">
      <t>ユウドウ</t>
    </rPh>
    <rPh sb="11" eb="13">
      <t>カクニン</t>
    </rPh>
    <rPh sb="14" eb="16">
      <t>カイスウ</t>
    </rPh>
    <rPh sb="17" eb="18">
      <t>フク</t>
    </rPh>
    <phoneticPr fontId="5"/>
  </si>
  <si>
    <t>/</t>
    <phoneticPr fontId="5"/>
  </si>
  <si>
    <t>第１２回目</t>
    <rPh sb="0" eb="1">
      <t>ダイ</t>
    </rPh>
    <rPh sb="3" eb="4">
      <t>カイ</t>
    </rPh>
    <rPh sb="4" eb="5">
      <t>メ</t>
    </rPh>
    <phoneticPr fontId="5"/>
  </si>
  <si>
    <t>第８回目</t>
    <rPh sb="0" eb="1">
      <t>ダイ</t>
    </rPh>
    <rPh sb="2" eb="3">
      <t>カイ</t>
    </rPh>
    <rPh sb="3" eb="4">
      <t>メ</t>
    </rPh>
    <phoneticPr fontId="5"/>
  </si>
  <si>
    <t>第４回目</t>
    <rPh sb="0" eb="1">
      <t>ダイ</t>
    </rPh>
    <rPh sb="2" eb="3">
      <t>カイ</t>
    </rPh>
    <rPh sb="3" eb="4">
      <t>メ</t>
    </rPh>
    <phoneticPr fontId="5"/>
  </si>
  <si>
    <t>第１１回目</t>
    <rPh sb="0" eb="1">
      <t>ダイ</t>
    </rPh>
    <rPh sb="3" eb="4">
      <t>カイ</t>
    </rPh>
    <rPh sb="4" eb="5">
      <t>メ</t>
    </rPh>
    <phoneticPr fontId="5"/>
  </si>
  <si>
    <t>第７回目</t>
    <rPh sb="0" eb="1">
      <t>ダイ</t>
    </rPh>
    <rPh sb="2" eb="3">
      <t>カイ</t>
    </rPh>
    <rPh sb="3" eb="4">
      <t>メ</t>
    </rPh>
    <phoneticPr fontId="5"/>
  </si>
  <si>
    <t>第３回目</t>
    <rPh sb="0" eb="1">
      <t>ダイ</t>
    </rPh>
    <rPh sb="2" eb="3">
      <t>カイ</t>
    </rPh>
    <rPh sb="3" eb="4">
      <t>メ</t>
    </rPh>
    <phoneticPr fontId="5"/>
  </si>
  <si>
    <t>第１０回目</t>
    <rPh sb="0" eb="1">
      <t>ダイ</t>
    </rPh>
    <rPh sb="3" eb="4">
      <t>カイ</t>
    </rPh>
    <rPh sb="4" eb="5">
      <t>メ</t>
    </rPh>
    <phoneticPr fontId="5"/>
  </si>
  <si>
    <t>第６回目</t>
    <rPh sb="0" eb="1">
      <t>ダイ</t>
    </rPh>
    <rPh sb="2" eb="3">
      <t>カイ</t>
    </rPh>
    <rPh sb="3" eb="4">
      <t>メ</t>
    </rPh>
    <phoneticPr fontId="5"/>
  </si>
  <si>
    <t>第２回目</t>
    <rPh sb="0" eb="1">
      <t>ダイ</t>
    </rPh>
    <rPh sb="2" eb="3">
      <t>カイ</t>
    </rPh>
    <rPh sb="3" eb="4">
      <t>メ</t>
    </rPh>
    <phoneticPr fontId="5"/>
  </si>
  <si>
    <t>第９回目</t>
    <rPh sb="0" eb="1">
      <t>ダイ</t>
    </rPh>
    <rPh sb="2" eb="3">
      <t>カイ</t>
    </rPh>
    <rPh sb="3" eb="4">
      <t>メ</t>
    </rPh>
    <phoneticPr fontId="5"/>
  </si>
  <si>
    <t>第５回目</t>
    <rPh sb="0" eb="1">
      <t>ダイ</t>
    </rPh>
    <rPh sb="2" eb="3">
      <t>カイ</t>
    </rPh>
    <rPh sb="3" eb="4">
      <t>メ</t>
    </rPh>
    <phoneticPr fontId="5"/>
  </si>
  <si>
    <t>第１回目</t>
    <rPh sb="0" eb="1">
      <t>ダイ</t>
    </rPh>
    <rPh sb="2" eb="3">
      <t>カイ</t>
    </rPh>
    <rPh sb="3" eb="4">
      <t>メ</t>
    </rPh>
    <phoneticPr fontId="5"/>
  </si>
  <si>
    <t>①避難訓練の実施日</t>
    <rPh sb="1" eb="3">
      <t>ヒナン</t>
    </rPh>
    <rPh sb="3" eb="5">
      <t>クンレン</t>
    </rPh>
    <rPh sb="6" eb="8">
      <t>ジッシ</t>
    </rPh>
    <rPh sb="8" eb="9">
      <t>ヒ</t>
    </rPh>
    <phoneticPr fontId="5"/>
  </si>
  <si>
    <t>（　）内は延長保育料(</t>
    <phoneticPr fontId="5"/>
  </si>
  <si>
    <t>選択してください</t>
  </si>
  <si>
    <t>様式第7号</t>
    <rPh sb="0" eb="2">
      <t>ヨウシキ</t>
    </rPh>
    <rPh sb="2" eb="3">
      <t>ダイ</t>
    </rPh>
    <rPh sb="4" eb="5">
      <t>ゴウ</t>
    </rPh>
    <phoneticPr fontId="5"/>
  </si>
  <si>
    <t>児童クラブ事業実績報告書</t>
    <rPh sb="0" eb="2">
      <t>ジドウ</t>
    </rPh>
    <rPh sb="5" eb="7">
      <t>ジギョウ</t>
    </rPh>
    <rPh sb="7" eb="9">
      <t>ジッセキ</t>
    </rPh>
    <rPh sb="9" eb="12">
      <t>ホウコクショ</t>
    </rPh>
    <phoneticPr fontId="5"/>
  </si>
  <si>
    <r>
      <t>毎日利用する児童数　　　</t>
    </r>
    <r>
      <rPr>
        <u/>
        <sz val="11"/>
        <color theme="1"/>
        <rFont val="ＭＳ Ｐ明朝"/>
        <family val="1"/>
        <charset val="128"/>
      </rPr>
      <t>　　　　　</t>
    </r>
    <phoneticPr fontId="5"/>
  </si>
  <si>
    <t>-</t>
    <phoneticPr fontId="5"/>
  </si>
  <si>
    <t>１　児童クラブ事業実績報告書（様式第８号）</t>
    <rPh sb="9" eb="11">
      <t>ジッセキ</t>
    </rPh>
    <rPh sb="11" eb="14">
      <t>ホウコクショ</t>
    </rPh>
    <phoneticPr fontId="5"/>
  </si>
  <si>
    <t>２　年間行事実績（様式第９号）</t>
    <rPh sb="6" eb="8">
      <t>ジッセキ</t>
    </rPh>
    <phoneticPr fontId="5"/>
  </si>
  <si>
    <t>３　収支決算書（様式第１０号）</t>
    <rPh sb="4" eb="6">
      <t>ケッサン</t>
    </rPh>
    <phoneticPr fontId="5"/>
  </si>
  <si>
    <t>４　支援員名簿（様式第１１号）</t>
    <rPh sb="2" eb="4">
      <t>シエン</t>
    </rPh>
    <rPh sb="4" eb="5">
      <t>イン</t>
    </rPh>
    <rPh sb="5" eb="7">
      <t>メイボ</t>
    </rPh>
    <phoneticPr fontId="5"/>
  </si>
  <si>
    <t>６　その他必要書類</t>
    <rPh sb="4" eb="5">
      <t>タ</t>
    </rPh>
    <rPh sb="5" eb="7">
      <t>ヒツヨウ</t>
    </rPh>
    <rPh sb="7" eb="9">
      <t>ショルイ</t>
    </rPh>
    <phoneticPr fontId="5"/>
  </si>
  <si>
    <t>５　児童在籍簿（様式第１２号）</t>
    <phoneticPr fontId="5"/>
  </si>
  <si>
    <t xml:space="preserve">児　　　　童　　　　数　
</t>
    <phoneticPr fontId="5"/>
  </si>
  <si>
    <t>様式第８号-①</t>
    <rPh sb="0" eb="2">
      <t>ヨウシキ</t>
    </rPh>
    <rPh sb="2" eb="3">
      <t>ダイ</t>
    </rPh>
    <rPh sb="4" eb="5">
      <t>ゴウ</t>
    </rPh>
    <phoneticPr fontId="5"/>
  </si>
  <si>
    <t>様式第８号ー②</t>
    <rPh sb="0" eb="2">
      <t>ヨウシキ</t>
    </rPh>
    <rPh sb="2" eb="3">
      <t>ダイ</t>
    </rPh>
    <rPh sb="4" eb="5">
      <t>ゴウ</t>
    </rPh>
    <phoneticPr fontId="5"/>
  </si>
  <si>
    <t>様式第１２号　　　児童在籍簿（入所児童家庭状況調）</t>
    <rPh sb="0" eb="2">
      <t>ヨウシキ</t>
    </rPh>
    <rPh sb="2" eb="3">
      <t>ダイ</t>
    </rPh>
    <rPh sb="5" eb="6">
      <t>ゴウ</t>
    </rPh>
    <rPh sb="9" eb="10">
      <t>ジ</t>
    </rPh>
    <rPh sb="10" eb="11">
      <t>ワラベ</t>
    </rPh>
    <rPh sb="11" eb="12">
      <t>ザイ</t>
    </rPh>
    <rPh sb="12" eb="13">
      <t>セキ</t>
    </rPh>
    <rPh sb="13" eb="14">
      <t>ボ</t>
    </rPh>
    <rPh sb="15" eb="16">
      <t>イ</t>
    </rPh>
    <rPh sb="16" eb="17">
      <t>トコロ</t>
    </rPh>
    <rPh sb="17" eb="18">
      <t>コ</t>
    </rPh>
    <rPh sb="18" eb="19">
      <t>ワラベ</t>
    </rPh>
    <rPh sb="19" eb="20">
      <t>イエ</t>
    </rPh>
    <rPh sb="20" eb="21">
      <t>ニワ</t>
    </rPh>
    <rPh sb="21" eb="22">
      <t>ジョウ</t>
    </rPh>
    <rPh sb="22" eb="23">
      <t>イワン</t>
    </rPh>
    <rPh sb="23" eb="24">
      <t>シラ</t>
    </rPh>
    <phoneticPr fontId="13"/>
  </si>
  <si>
    <t>　新年度に学校へ登録児童名簿を提出し、各学年の授業時間や年間行事の予定、学校だよりや学年だより等をもらった。
　緊急事態時に連絡を取れるようにクラブの代表者の番号を伝え、学校への連絡先も確認した。
　</t>
    <rPh sb="1" eb="4">
      <t>シンネンド</t>
    </rPh>
    <rPh sb="5" eb="7">
      <t>ガッコウ</t>
    </rPh>
    <rPh sb="8" eb="10">
      <t>トウロク</t>
    </rPh>
    <rPh sb="10" eb="12">
      <t>ジドウ</t>
    </rPh>
    <rPh sb="12" eb="14">
      <t>メイボ</t>
    </rPh>
    <rPh sb="15" eb="17">
      <t>テイシュツ</t>
    </rPh>
    <rPh sb="19" eb="22">
      <t>カクガクネン</t>
    </rPh>
    <rPh sb="23" eb="25">
      <t>ジュギョウ</t>
    </rPh>
    <rPh sb="25" eb="27">
      <t>ジカン</t>
    </rPh>
    <rPh sb="28" eb="30">
      <t>ネンカン</t>
    </rPh>
    <rPh sb="30" eb="32">
      <t>ギョウジ</t>
    </rPh>
    <rPh sb="33" eb="35">
      <t>ヨテイ</t>
    </rPh>
    <rPh sb="36" eb="38">
      <t>ガッコウ</t>
    </rPh>
    <rPh sb="42" eb="44">
      <t>ガクネン</t>
    </rPh>
    <rPh sb="47" eb="48">
      <t>トウ</t>
    </rPh>
    <rPh sb="56" eb="58">
      <t>キンキュウ</t>
    </rPh>
    <rPh sb="58" eb="60">
      <t>ジタイ</t>
    </rPh>
    <rPh sb="60" eb="61">
      <t>ジ</t>
    </rPh>
    <rPh sb="62" eb="64">
      <t>レンラク</t>
    </rPh>
    <rPh sb="65" eb="66">
      <t>ト</t>
    </rPh>
    <rPh sb="75" eb="78">
      <t>ダイヒョウシャ</t>
    </rPh>
    <rPh sb="79" eb="81">
      <t>バンゴウ</t>
    </rPh>
    <rPh sb="82" eb="83">
      <t>ツタ</t>
    </rPh>
    <rPh sb="85" eb="87">
      <t>ガッコウ</t>
    </rPh>
    <rPh sb="89" eb="92">
      <t>レンラクサキ</t>
    </rPh>
    <rPh sb="93" eb="95">
      <t>カクニン</t>
    </rPh>
    <phoneticPr fontId="5"/>
  </si>
  <si>
    <t>　代表者の連絡先を伝え、何かあれば相談してもらうような連絡体制を作った。
　携帯で来所時の時間をお知らせし、送迎時には近況報告等を保護者とやりとりを行った。</t>
    <rPh sb="1" eb="4">
      <t>ダイヒョウシャ</t>
    </rPh>
    <rPh sb="5" eb="8">
      <t>レンラクサキ</t>
    </rPh>
    <rPh sb="9" eb="10">
      <t>ツタ</t>
    </rPh>
    <rPh sb="12" eb="13">
      <t>ナニ</t>
    </rPh>
    <rPh sb="17" eb="19">
      <t>ソウダン</t>
    </rPh>
    <rPh sb="27" eb="29">
      <t>レンラク</t>
    </rPh>
    <rPh sb="29" eb="31">
      <t>タイセイ</t>
    </rPh>
    <rPh sb="32" eb="33">
      <t>ツク</t>
    </rPh>
    <rPh sb="38" eb="40">
      <t>ケイタイ</t>
    </rPh>
    <rPh sb="41" eb="42">
      <t>ライ</t>
    </rPh>
    <rPh sb="42" eb="43">
      <t>ショ</t>
    </rPh>
    <rPh sb="43" eb="44">
      <t>ジ</t>
    </rPh>
    <rPh sb="45" eb="47">
      <t>ジカン</t>
    </rPh>
    <rPh sb="49" eb="50">
      <t>シ</t>
    </rPh>
    <rPh sb="54" eb="56">
      <t>ソウゲイ</t>
    </rPh>
    <rPh sb="56" eb="57">
      <t>ジ</t>
    </rPh>
    <rPh sb="59" eb="61">
      <t>キンキョウ</t>
    </rPh>
    <rPh sb="61" eb="63">
      <t>ホウコク</t>
    </rPh>
    <rPh sb="63" eb="64">
      <t>トウ</t>
    </rPh>
    <rPh sb="65" eb="68">
      <t>ホゴシャ</t>
    </rPh>
    <rPh sb="74" eb="75">
      <t>オコナ</t>
    </rPh>
    <phoneticPr fontId="5"/>
  </si>
  <si>
    <t>　子どもの発達や学習、生活など保護者の意見について聞いた。
　保護者の家庭環境の変化や就業に関する内容も変更の都度確認した。
　苦情については1件あり、児童同士のトラブルで一方の親御さんから相手方の児童の行動を職員できちんと対応してほしいとのことだった。対象児童も含め、改めて児童の対応について職員の配置等検討していくことで了承された。</t>
    <rPh sb="1" eb="2">
      <t>コ</t>
    </rPh>
    <rPh sb="5" eb="7">
      <t>ハッタツ</t>
    </rPh>
    <rPh sb="8" eb="10">
      <t>ガクシュウ</t>
    </rPh>
    <rPh sb="11" eb="13">
      <t>セイカツ</t>
    </rPh>
    <rPh sb="15" eb="18">
      <t>ホゴシャ</t>
    </rPh>
    <rPh sb="19" eb="21">
      <t>イケン</t>
    </rPh>
    <rPh sb="25" eb="26">
      <t>キ</t>
    </rPh>
    <rPh sb="31" eb="34">
      <t>ホゴシャ</t>
    </rPh>
    <rPh sb="35" eb="37">
      <t>カテイ</t>
    </rPh>
    <rPh sb="37" eb="39">
      <t>カンキョウ</t>
    </rPh>
    <rPh sb="40" eb="42">
      <t>ヘンカ</t>
    </rPh>
    <rPh sb="43" eb="45">
      <t>シュウギョウ</t>
    </rPh>
    <rPh sb="46" eb="47">
      <t>カン</t>
    </rPh>
    <rPh sb="49" eb="51">
      <t>ナイヨウ</t>
    </rPh>
    <rPh sb="52" eb="54">
      <t>ヘンコウ</t>
    </rPh>
    <rPh sb="55" eb="57">
      <t>ツド</t>
    </rPh>
    <rPh sb="57" eb="59">
      <t>カクニン</t>
    </rPh>
    <rPh sb="64" eb="66">
      <t>クジョウ</t>
    </rPh>
    <rPh sb="72" eb="73">
      <t>ケン</t>
    </rPh>
    <rPh sb="76" eb="78">
      <t>ジドウ</t>
    </rPh>
    <rPh sb="78" eb="80">
      <t>ドウシ</t>
    </rPh>
    <rPh sb="86" eb="88">
      <t>イッポウ</t>
    </rPh>
    <rPh sb="89" eb="91">
      <t>オヤゴ</t>
    </rPh>
    <rPh sb="95" eb="98">
      <t>アイテガタ</t>
    </rPh>
    <rPh sb="99" eb="101">
      <t>ジドウ</t>
    </rPh>
    <rPh sb="102" eb="104">
      <t>コウドウ</t>
    </rPh>
    <rPh sb="105" eb="107">
      <t>ショクイン</t>
    </rPh>
    <rPh sb="112" eb="114">
      <t>タイオウ</t>
    </rPh>
    <rPh sb="127" eb="129">
      <t>タイショウ</t>
    </rPh>
    <rPh sb="129" eb="131">
      <t>ジドウ</t>
    </rPh>
    <rPh sb="132" eb="133">
      <t>フク</t>
    </rPh>
    <rPh sb="135" eb="136">
      <t>アラタ</t>
    </rPh>
    <rPh sb="138" eb="140">
      <t>ジドウ</t>
    </rPh>
    <rPh sb="141" eb="143">
      <t>タイオウ</t>
    </rPh>
    <rPh sb="147" eb="149">
      <t>ショクイン</t>
    </rPh>
    <rPh sb="150" eb="152">
      <t>ハイチ</t>
    </rPh>
    <rPh sb="152" eb="153">
      <t>トウ</t>
    </rPh>
    <rPh sb="153" eb="155">
      <t>ケントウ</t>
    </rPh>
    <rPh sb="162" eb="164">
      <t>リョウショウ</t>
    </rPh>
    <phoneticPr fontId="5"/>
  </si>
  <si>
    <t>　毎月お便りで周知した。気になるご家庭には、連絡帳に相談に乗る旨をお伝えし、お迎えの際に対応した。
　相談窓口として主な相談内容や連絡先をまとめ、玄関にポスターを掲示した。</t>
    <rPh sb="1" eb="3">
      <t>マイツキ</t>
    </rPh>
    <rPh sb="4" eb="5">
      <t>タヨ</t>
    </rPh>
    <rPh sb="7" eb="9">
      <t>シュウチ</t>
    </rPh>
    <rPh sb="12" eb="13">
      <t>キ</t>
    </rPh>
    <rPh sb="17" eb="19">
      <t>カテイ</t>
    </rPh>
    <rPh sb="22" eb="25">
      <t>レンラクチョウ</t>
    </rPh>
    <rPh sb="26" eb="28">
      <t>ソウダン</t>
    </rPh>
    <rPh sb="29" eb="30">
      <t>ノ</t>
    </rPh>
    <rPh sb="31" eb="32">
      <t>ムネ</t>
    </rPh>
    <rPh sb="34" eb="35">
      <t>ツタ</t>
    </rPh>
    <rPh sb="39" eb="40">
      <t>ムカ</t>
    </rPh>
    <rPh sb="42" eb="43">
      <t>サイ</t>
    </rPh>
    <rPh sb="44" eb="46">
      <t>タイオウ</t>
    </rPh>
    <rPh sb="51" eb="53">
      <t>ソウダン</t>
    </rPh>
    <rPh sb="53" eb="55">
      <t>マドグチ</t>
    </rPh>
    <rPh sb="58" eb="59">
      <t>オモ</t>
    </rPh>
    <rPh sb="60" eb="62">
      <t>ソウダン</t>
    </rPh>
    <rPh sb="62" eb="64">
      <t>ナイヨウ</t>
    </rPh>
    <rPh sb="73" eb="75">
      <t>ゲンカン</t>
    </rPh>
    <rPh sb="81" eb="83">
      <t>ケイジ</t>
    </rPh>
    <phoneticPr fontId="5"/>
  </si>
  <si>
    <t>運 営 主 体</t>
    <rPh sb="0" eb="1">
      <t>ウン</t>
    </rPh>
    <rPh sb="2" eb="3">
      <t>エイ</t>
    </rPh>
    <rPh sb="4" eb="5">
      <t>オモ</t>
    </rPh>
    <rPh sb="6" eb="7">
      <t>カラダ</t>
    </rPh>
    <phoneticPr fontId="5"/>
  </si>
  <si>
    <t>活 動 場 所</t>
    <rPh sb="0" eb="1">
      <t>カツ</t>
    </rPh>
    <rPh sb="2" eb="3">
      <t>ドウ</t>
    </rPh>
    <rPh sb="4" eb="5">
      <t>バ</t>
    </rPh>
    <rPh sb="6" eb="7">
      <t>ショ</t>
    </rPh>
    <phoneticPr fontId="5"/>
  </si>
  <si>
    <t>構 造 面 積</t>
    <phoneticPr fontId="5"/>
  </si>
  <si>
    <t>支 援 員 数</t>
    <phoneticPr fontId="5"/>
  </si>
  <si>
    <t>開 所 時 間</t>
    <rPh sb="0" eb="1">
      <t>カイ</t>
    </rPh>
    <rPh sb="2" eb="3">
      <t>ショ</t>
    </rPh>
    <rPh sb="4" eb="5">
      <t>トキ</t>
    </rPh>
    <rPh sb="6" eb="7">
      <t>アイダ</t>
    </rPh>
    <phoneticPr fontId="5"/>
  </si>
  <si>
    <t>年　間　行　事　実　績</t>
    <rPh sb="8" eb="9">
      <t>ジツ</t>
    </rPh>
    <rPh sb="10" eb="11">
      <t>セキ</t>
    </rPh>
    <phoneticPr fontId="5"/>
  </si>
  <si>
    <t>様式第９号</t>
    <rPh sb="0" eb="2">
      <t>ヨウシキ</t>
    </rPh>
    <rPh sb="2" eb="3">
      <t>ダイ</t>
    </rPh>
    <rPh sb="4" eb="5">
      <t>ゴウ</t>
    </rPh>
    <phoneticPr fontId="5"/>
  </si>
  <si>
    <t>支　援　員　等　名　簿</t>
    <rPh sb="0" eb="1">
      <t>シ</t>
    </rPh>
    <rPh sb="2" eb="3">
      <t>エン</t>
    </rPh>
    <rPh sb="4" eb="5">
      <t>イン</t>
    </rPh>
    <rPh sb="6" eb="7">
      <t>トウ</t>
    </rPh>
    <rPh sb="8" eb="9">
      <t>ナ</t>
    </rPh>
    <rPh sb="10" eb="11">
      <t>ボ</t>
    </rPh>
    <phoneticPr fontId="5"/>
  </si>
  <si>
    <t>様式第１１号</t>
    <rPh sb="0" eb="2">
      <t>ヨウシキ</t>
    </rPh>
    <rPh sb="2" eb="3">
      <t>ダイ</t>
    </rPh>
    <rPh sb="5" eb="6">
      <t>ゴウ</t>
    </rPh>
    <phoneticPr fontId="5"/>
  </si>
  <si>
    <t>長期休暇等加算</t>
    <rPh sb="0" eb="2">
      <t>チョウキ</t>
    </rPh>
    <rPh sb="2" eb="4">
      <t>キュウカ</t>
    </rPh>
    <rPh sb="4" eb="5">
      <t>トウ</t>
    </rPh>
    <rPh sb="5" eb="7">
      <t>カサン</t>
    </rPh>
    <phoneticPr fontId="13"/>
  </si>
  <si>
    <t>住所</t>
    <rPh sb="0" eb="2">
      <t>ジュウショ</t>
    </rPh>
    <phoneticPr fontId="13"/>
  </si>
  <si>
    <t>クラブ名</t>
    <rPh sb="3" eb="4">
      <t>メイ</t>
    </rPh>
    <phoneticPr fontId="13"/>
  </si>
  <si>
    <t>代表者名</t>
    <rPh sb="0" eb="3">
      <t>ダイヒョウシャ</t>
    </rPh>
    <rPh sb="3" eb="4">
      <t>メイ</t>
    </rPh>
    <phoneticPr fontId="13"/>
  </si>
  <si>
    <t>１　開設日数について</t>
    <rPh sb="2" eb="4">
      <t>カイセツ</t>
    </rPh>
    <rPh sb="4" eb="6">
      <t>ニッスウ</t>
    </rPh>
    <phoneticPr fontId="13"/>
  </si>
  <si>
    <t>（１）実績</t>
    <rPh sb="3" eb="5">
      <t>ジッセキ</t>
    </rPh>
    <phoneticPr fontId="13"/>
  </si>
  <si>
    <t>４月</t>
    <rPh sb="1" eb="2">
      <t>ガツ</t>
    </rPh>
    <phoneticPr fontId="13"/>
  </si>
  <si>
    <t>５月</t>
    <rPh sb="1" eb="2">
      <t>ガツ</t>
    </rPh>
    <phoneticPr fontId="13"/>
  </si>
  <si>
    <t>６月</t>
  </si>
  <si>
    <t>７月</t>
  </si>
  <si>
    <t>８月</t>
  </si>
  <si>
    <t>９月</t>
  </si>
  <si>
    <t>１０月</t>
  </si>
  <si>
    <t>１１月</t>
  </si>
  <si>
    <t>１２月</t>
  </si>
  <si>
    <t>１月</t>
  </si>
  <si>
    <t>２月</t>
  </si>
  <si>
    <t>３月</t>
  </si>
  <si>
    <t>合計①</t>
    <rPh sb="0" eb="2">
      <t>ゴウケイ</t>
    </rPh>
    <phoneticPr fontId="13"/>
  </si>
  <si>
    <t>開設日数</t>
    <rPh sb="0" eb="2">
      <t>カイセツ</t>
    </rPh>
    <rPh sb="2" eb="4">
      <t>ニッスウ</t>
    </rPh>
    <phoneticPr fontId="13"/>
  </si>
  <si>
    <t>（２）事業計画上の開設日数</t>
    <rPh sb="3" eb="5">
      <t>ジギョウ</t>
    </rPh>
    <rPh sb="5" eb="7">
      <t>ケイカク</t>
    </rPh>
    <rPh sb="7" eb="8">
      <t>ジョウ</t>
    </rPh>
    <rPh sb="9" eb="11">
      <t>カイセツ</t>
    </rPh>
    <rPh sb="11" eb="13">
      <t>ニッスウ</t>
    </rPh>
    <phoneticPr fontId="13"/>
  </si>
  <si>
    <t>日②</t>
    <rPh sb="0" eb="1">
      <t>ニチ</t>
    </rPh>
    <phoneticPr fontId="13"/>
  </si>
  <si>
    <t>実績①</t>
    <rPh sb="0" eb="2">
      <t>ジッセキ</t>
    </rPh>
    <phoneticPr fontId="13"/>
  </si>
  <si>
    <t>計画②</t>
    <rPh sb="0" eb="2">
      <t>ケイカク</t>
    </rPh>
    <phoneticPr fontId="13"/>
  </si>
  <si>
    <t>２　登録児童数について</t>
    <rPh sb="2" eb="4">
      <t>トウロク</t>
    </rPh>
    <rPh sb="4" eb="6">
      <t>ジドウ</t>
    </rPh>
    <rPh sb="6" eb="7">
      <t>スウ</t>
    </rPh>
    <phoneticPr fontId="13"/>
  </si>
  <si>
    <r>
      <t>（１）登録児童数（</t>
    </r>
    <r>
      <rPr>
        <b/>
        <sz val="11"/>
        <rFont val="HGPｺﾞｼｯｸM"/>
        <family val="3"/>
        <charset val="128"/>
      </rPr>
      <t>障害児含む</t>
    </r>
    <r>
      <rPr>
        <sz val="11"/>
        <rFont val="HGPｺﾞｼｯｸM"/>
        <family val="3"/>
        <charset val="128"/>
      </rPr>
      <t>）</t>
    </r>
    <rPh sb="3" eb="5">
      <t>トウロク</t>
    </rPh>
    <rPh sb="5" eb="7">
      <t>ジドウ</t>
    </rPh>
    <rPh sb="7" eb="8">
      <t>スウ</t>
    </rPh>
    <rPh sb="9" eb="11">
      <t>ショウガイ</t>
    </rPh>
    <rPh sb="11" eb="12">
      <t>ジ</t>
    </rPh>
    <rPh sb="12" eb="13">
      <t>フク</t>
    </rPh>
    <phoneticPr fontId="13"/>
  </si>
  <si>
    <t>合計</t>
    <rPh sb="0" eb="2">
      <t>ゴウケイ</t>
    </rPh>
    <phoneticPr fontId="13"/>
  </si>
  <si>
    <t>１年生</t>
    <rPh sb="1" eb="3">
      <t>ネンセイ</t>
    </rPh>
    <phoneticPr fontId="13"/>
  </si>
  <si>
    <t>２年生</t>
    <rPh sb="1" eb="3">
      <t>ネンセイ</t>
    </rPh>
    <phoneticPr fontId="13"/>
  </si>
  <si>
    <t>３年生</t>
    <rPh sb="1" eb="3">
      <t>ネンセイ</t>
    </rPh>
    <phoneticPr fontId="13"/>
  </si>
  <si>
    <t>１～３年生小計</t>
    <rPh sb="3" eb="5">
      <t>ネンセイ</t>
    </rPh>
    <rPh sb="5" eb="7">
      <t>ショウケイ</t>
    </rPh>
    <phoneticPr fontId="13"/>
  </si>
  <si>
    <t>４年生</t>
    <rPh sb="1" eb="3">
      <t>ネンセイ</t>
    </rPh>
    <phoneticPr fontId="13"/>
  </si>
  <si>
    <t>５年生</t>
    <rPh sb="1" eb="3">
      <t>ネンセイ</t>
    </rPh>
    <phoneticPr fontId="13"/>
  </si>
  <si>
    <t>６年生</t>
    <rPh sb="1" eb="3">
      <t>ネンセイ</t>
    </rPh>
    <phoneticPr fontId="13"/>
  </si>
  <si>
    <t>４～６年生小計</t>
    <rPh sb="3" eb="5">
      <t>ネンセイ</t>
    </rPh>
    <rPh sb="5" eb="7">
      <t>ショウケイ</t>
    </rPh>
    <phoneticPr fontId="13"/>
  </si>
  <si>
    <t>３　平均利用児童数について</t>
    <rPh sb="2" eb="4">
      <t>ヘイキン</t>
    </rPh>
    <rPh sb="4" eb="6">
      <t>リヨウ</t>
    </rPh>
    <rPh sb="6" eb="8">
      <t>ジドウ</t>
    </rPh>
    <rPh sb="8" eb="9">
      <t>スウ</t>
    </rPh>
    <phoneticPr fontId="13"/>
  </si>
  <si>
    <t>平均</t>
    <rPh sb="0" eb="2">
      <t>ヘイキン</t>
    </rPh>
    <phoneticPr fontId="13"/>
  </si>
  <si>
    <t>平均利用児童数</t>
    <rPh sb="0" eb="2">
      <t>ヘイキン</t>
    </rPh>
    <rPh sb="2" eb="4">
      <t>リヨウ</t>
    </rPh>
    <rPh sb="4" eb="6">
      <t>ジドウ</t>
    </rPh>
    <rPh sb="6" eb="7">
      <t>スウ</t>
    </rPh>
    <phoneticPr fontId="13"/>
  </si>
  <si>
    <t>佐世保市高砂町５番１号</t>
    <phoneticPr fontId="13"/>
  </si>
  <si>
    <t>佐世保市児童クラブ</t>
    <phoneticPr fontId="13"/>
  </si>
  <si>
    <t>令和４年　　月　　　日</t>
    <rPh sb="3" eb="4">
      <t>ネン</t>
    </rPh>
    <rPh sb="4" eb="5">
      <t>ヘイネン</t>
    </rPh>
    <rPh sb="6" eb="7">
      <t>ガツ</t>
    </rPh>
    <rPh sb="10" eb="11">
      <t>ニチ</t>
    </rPh>
    <phoneticPr fontId="13"/>
  </si>
  <si>
    <t>※枠が不足する場合は間に行を挿入してください。</t>
    <rPh sb="1" eb="2">
      <t>ワク</t>
    </rPh>
    <rPh sb="3" eb="5">
      <t>フソク</t>
    </rPh>
    <rPh sb="7" eb="9">
      <t>バアイ</t>
    </rPh>
    <rPh sb="10" eb="11">
      <t>アイダ</t>
    </rPh>
    <rPh sb="12" eb="13">
      <t>ギョウ</t>
    </rPh>
    <rPh sb="14" eb="16">
      <t>ソウニュウ</t>
    </rPh>
    <phoneticPr fontId="5"/>
  </si>
  <si>
    <t>※毎月１日時点</t>
    <rPh sb="1" eb="3">
      <t>マイツキ</t>
    </rPh>
    <rPh sb="4" eb="5">
      <t>ニチ</t>
    </rPh>
    <rPh sb="5" eb="7">
      <t>ジテン</t>
    </rPh>
    <phoneticPr fontId="5"/>
  </si>
  <si>
    <t>※毎月1日時点</t>
    <rPh sb="1" eb="3">
      <t>マイツキ</t>
    </rPh>
    <rPh sb="4" eb="5">
      <t>ニチ</t>
    </rPh>
    <rPh sb="5" eb="7">
      <t>ジテン</t>
    </rPh>
    <phoneticPr fontId="5"/>
  </si>
  <si>
    <t>住　所　</t>
    <rPh sb="0" eb="1">
      <t>ジュウ</t>
    </rPh>
    <rPh sb="2" eb="3">
      <t>ショ</t>
    </rPh>
    <phoneticPr fontId="5"/>
  </si>
  <si>
    <t>氏　名　</t>
    <rPh sb="0" eb="1">
      <t>シ</t>
    </rPh>
    <rPh sb="2" eb="3">
      <t>ナ</t>
    </rPh>
    <phoneticPr fontId="5"/>
  </si>
  <si>
    <t>代表　佐世保　太郎</t>
    <rPh sb="0" eb="2">
      <t>ダイヒョウ</t>
    </rPh>
    <rPh sb="3" eb="6">
      <t>サセボ</t>
    </rPh>
    <rPh sb="7" eb="9">
      <t>タロウ</t>
    </rPh>
    <phoneticPr fontId="13"/>
  </si>
  <si>
    <t>①基本額（年額）</t>
    <rPh sb="1" eb="3">
      <t>キホン</t>
    </rPh>
    <rPh sb="3" eb="4">
      <t>ガク</t>
    </rPh>
    <rPh sb="5" eb="7">
      <t>ネンガク</t>
    </rPh>
    <phoneticPr fontId="13"/>
  </si>
  <si>
    <t>補助</t>
    <rPh sb="0" eb="2">
      <t>ホジョ</t>
    </rPh>
    <phoneticPr fontId="13"/>
  </si>
  <si>
    <t>番号</t>
    <rPh sb="0" eb="2">
      <t>バンゴウ</t>
    </rPh>
    <phoneticPr fontId="13"/>
  </si>
  <si>
    <t>児童の数
（支援の単位構成）</t>
    <rPh sb="0" eb="2">
      <t>ジドウ</t>
    </rPh>
    <rPh sb="3" eb="4">
      <t>カズ</t>
    </rPh>
    <rPh sb="6" eb="8">
      <t>シエン</t>
    </rPh>
    <rPh sb="9" eb="11">
      <t>タンイ</t>
    </rPh>
    <rPh sb="11" eb="13">
      <t>コウセイ</t>
    </rPh>
    <phoneticPr fontId="13"/>
  </si>
  <si>
    <t>Ａ</t>
    <phoneticPr fontId="5"/>
  </si>
  <si>
    <t>Ｂ</t>
    <phoneticPr fontId="5"/>
  </si>
  <si>
    <t>Ｄ</t>
    <phoneticPr fontId="5"/>
  </si>
  <si>
    <t>国1/3
県1/3</t>
    <rPh sb="0" eb="1">
      <t>クニ</t>
    </rPh>
    <rPh sb="5" eb="6">
      <t>ケン</t>
    </rPh>
    <phoneticPr fontId="13"/>
  </si>
  <si>
    <t>②加算額</t>
    <rPh sb="1" eb="3">
      <t>カサン</t>
    </rPh>
    <rPh sb="3" eb="4">
      <t>ガク</t>
    </rPh>
    <phoneticPr fontId="13"/>
  </si>
  <si>
    <t>加算項目</t>
    <rPh sb="0" eb="2">
      <t>カサン</t>
    </rPh>
    <rPh sb="2" eb="4">
      <t>コウモク</t>
    </rPh>
    <phoneticPr fontId="13"/>
  </si>
  <si>
    <t>単価</t>
    <rPh sb="0" eb="2">
      <t>タンカ</t>
    </rPh>
    <phoneticPr fontId="13"/>
  </si>
  <si>
    <t>算定方法</t>
    <rPh sb="0" eb="2">
      <t>サンテイ</t>
    </rPh>
    <rPh sb="2" eb="4">
      <t>ホウホウ</t>
    </rPh>
    <phoneticPr fontId="13"/>
  </si>
  <si>
    <t>開設日数/日</t>
    <rPh sb="0" eb="2">
      <t>カイセツ</t>
    </rPh>
    <rPh sb="2" eb="4">
      <t>ニッスウ</t>
    </rPh>
    <rPh sb="5" eb="6">
      <t>ヒ</t>
    </rPh>
    <phoneticPr fontId="13"/>
  </si>
  <si>
    <t>障害児受入推進/年</t>
    <rPh sb="0" eb="3">
      <t>ショウガイジ</t>
    </rPh>
    <rPh sb="3" eb="4">
      <t>ウ</t>
    </rPh>
    <rPh sb="4" eb="5">
      <t>イ</t>
    </rPh>
    <rPh sb="5" eb="7">
      <t>スイシン</t>
    </rPh>
    <rPh sb="8" eb="9">
      <t>ネン</t>
    </rPh>
    <phoneticPr fontId="13"/>
  </si>
  <si>
    <t>　障害児1～2人、専門的知識を有する支援員等の1人加配</t>
    <rPh sb="1" eb="4">
      <t>ショウガイジ</t>
    </rPh>
    <rPh sb="7" eb="8">
      <t>ニン</t>
    </rPh>
    <rPh sb="9" eb="12">
      <t>センモンテキ</t>
    </rPh>
    <rPh sb="12" eb="14">
      <t>チシキ</t>
    </rPh>
    <rPh sb="15" eb="16">
      <t>ユウ</t>
    </rPh>
    <rPh sb="18" eb="20">
      <t>シエン</t>
    </rPh>
    <rPh sb="20" eb="21">
      <t>イン</t>
    </rPh>
    <rPh sb="21" eb="22">
      <t>トウ</t>
    </rPh>
    <rPh sb="24" eb="25">
      <t>ニン</t>
    </rPh>
    <rPh sb="25" eb="27">
      <t>カハイ</t>
    </rPh>
    <phoneticPr fontId="13"/>
  </si>
  <si>
    <t>長期休暇/時間</t>
    <rPh sb="0" eb="2">
      <t>チョウキ</t>
    </rPh>
    <rPh sb="2" eb="4">
      <t>キュウカ</t>
    </rPh>
    <rPh sb="5" eb="7">
      <t>ジカン</t>
    </rPh>
    <phoneticPr fontId="13"/>
  </si>
  <si>
    <t>長時間（平日）/時間</t>
    <rPh sb="0" eb="3">
      <t>チョウジカン</t>
    </rPh>
    <rPh sb="4" eb="6">
      <t>ヘイジツ</t>
    </rPh>
    <rPh sb="8" eb="10">
      <t>ジカン</t>
    </rPh>
    <phoneticPr fontId="13"/>
  </si>
  <si>
    <t>小規模クラブ/年</t>
    <rPh sb="0" eb="3">
      <t>ショウキボ</t>
    </rPh>
    <rPh sb="7" eb="8">
      <t>ネン</t>
    </rPh>
    <phoneticPr fontId="13"/>
  </si>
  <si>
    <t>　支援の単位を構成する児童の數が19人以下かつ放課後児童支援員等を
　複数配置</t>
    <rPh sb="1" eb="3">
      <t>シエン</t>
    </rPh>
    <rPh sb="4" eb="6">
      <t>タンイ</t>
    </rPh>
    <rPh sb="7" eb="9">
      <t>コウセイ</t>
    </rPh>
    <rPh sb="11" eb="13">
      <t>ジドウ</t>
    </rPh>
    <rPh sb="14" eb="15">
      <t>カズ</t>
    </rPh>
    <rPh sb="18" eb="19">
      <t>ニン</t>
    </rPh>
    <rPh sb="19" eb="21">
      <t>イカ</t>
    </rPh>
    <rPh sb="23" eb="26">
      <t>ホウカゴ</t>
    </rPh>
    <rPh sb="26" eb="28">
      <t>ジドウ</t>
    </rPh>
    <rPh sb="28" eb="30">
      <t>シエン</t>
    </rPh>
    <rPh sb="30" eb="31">
      <t>イン</t>
    </rPh>
    <rPh sb="31" eb="32">
      <t>トウ</t>
    </rPh>
    <rPh sb="35" eb="37">
      <t>フクスウ</t>
    </rPh>
    <rPh sb="37" eb="39">
      <t>ハイチ</t>
    </rPh>
    <phoneticPr fontId="13"/>
  </si>
  <si>
    <t>支援員処遇改善/年上限額</t>
    <rPh sb="0" eb="2">
      <t>シエン</t>
    </rPh>
    <rPh sb="2" eb="3">
      <t>イン</t>
    </rPh>
    <rPh sb="3" eb="5">
      <t>ショグウ</t>
    </rPh>
    <rPh sb="5" eb="7">
      <t>カイゼン</t>
    </rPh>
    <rPh sb="8" eb="9">
      <t>ネン</t>
    </rPh>
    <rPh sb="9" eb="11">
      <t>ジョウゲン</t>
    </rPh>
    <rPh sb="11" eb="12">
      <t>ガク</t>
    </rPh>
    <phoneticPr fontId="13"/>
  </si>
  <si>
    <t>　18時30分を超えて（18時31分以降）開所するクラブにおいて、家庭、
　学校等との連絡及び情報交換を行う支援員の賃金改善に必要な経費</t>
    <rPh sb="3" eb="4">
      <t>ジ</t>
    </rPh>
    <rPh sb="6" eb="7">
      <t>フン</t>
    </rPh>
    <rPh sb="8" eb="9">
      <t>コ</t>
    </rPh>
    <rPh sb="14" eb="15">
      <t>ジ</t>
    </rPh>
    <rPh sb="17" eb="18">
      <t>フン</t>
    </rPh>
    <rPh sb="18" eb="20">
      <t>イコウ</t>
    </rPh>
    <rPh sb="21" eb="23">
      <t>カイショ</t>
    </rPh>
    <rPh sb="33" eb="35">
      <t>カテイ</t>
    </rPh>
    <rPh sb="38" eb="40">
      <t>ガッコウ</t>
    </rPh>
    <rPh sb="40" eb="41">
      <t>トウ</t>
    </rPh>
    <rPh sb="43" eb="45">
      <t>レンラク</t>
    </rPh>
    <rPh sb="45" eb="46">
      <t>オヨ</t>
    </rPh>
    <rPh sb="47" eb="49">
      <t>ジョウホウ</t>
    </rPh>
    <rPh sb="49" eb="51">
      <t>コウカン</t>
    </rPh>
    <rPh sb="52" eb="53">
      <t>オコナ</t>
    </rPh>
    <rPh sb="54" eb="56">
      <t>シエン</t>
    </rPh>
    <rPh sb="56" eb="57">
      <t>イン</t>
    </rPh>
    <rPh sb="58" eb="60">
      <t>チンギン</t>
    </rPh>
    <rPh sb="60" eb="62">
      <t>カイゼン</t>
    </rPh>
    <rPh sb="63" eb="65">
      <t>ヒツヨウ</t>
    </rPh>
    <rPh sb="66" eb="68">
      <t>ケイヒ</t>
    </rPh>
    <phoneticPr fontId="13"/>
  </si>
  <si>
    <t>キャリアアップ処遇改善③</t>
    <rPh sb="7" eb="11">
      <t>ショグウカイゼン</t>
    </rPh>
    <phoneticPr fontId="13"/>
  </si>
  <si>
    <t>⑭</t>
    <phoneticPr fontId="13"/>
  </si>
  <si>
    <t>長期休暇支援</t>
    <rPh sb="0" eb="2">
      <t>チョウキ</t>
    </rPh>
    <rPh sb="2" eb="4">
      <t>キュウカ</t>
    </rPh>
    <rPh sb="4" eb="6">
      <t>シエン</t>
    </rPh>
    <phoneticPr fontId="13"/>
  </si>
  <si>
    <t>市単独</t>
    <rPh sb="0" eb="1">
      <t>シ</t>
    </rPh>
    <rPh sb="1" eb="3">
      <t>タンドク</t>
    </rPh>
    <phoneticPr fontId="13"/>
  </si>
  <si>
    <t>⑮</t>
    <phoneticPr fontId="13"/>
  </si>
  <si>
    <r>
      <t xml:space="preserve"> 算定方法　</t>
    </r>
    <r>
      <rPr>
        <i/>
        <sz val="11"/>
        <rFont val="HGSｺﾞｼｯｸM"/>
        <family val="3"/>
        <charset val="128"/>
      </rPr>
      <t>Ａ-（Ｂ-支援の単位を構成する児童の数×Ｃ）×Ｄ</t>
    </r>
    <rPh sb="1" eb="3">
      <t>サンテイ</t>
    </rPh>
    <rPh sb="3" eb="5">
      <t>ホウホウ</t>
    </rPh>
    <rPh sb="11" eb="13">
      <t>シエン</t>
    </rPh>
    <rPh sb="14" eb="16">
      <t>タンイ</t>
    </rPh>
    <rPh sb="17" eb="19">
      <t>コウセイ</t>
    </rPh>
    <rPh sb="21" eb="23">
      <t>ジドウ</t>
    </rPh>
    <rPh sb="24" eb="25">
      <t>カズ</t>
    </rPh>
    <phoneticPr fontId="13"/>
  </si>
  <si>
    <r>
      <t xml:space="preserve">Ｃ
</t>
    </r>
    <r>
      <rPr>
        <sz val="9"/>
        <rFont val="HGSｺﾞｼｯｸM"/>
        <family val="3"/>
        <charset val="128"/>
      </rPr>
      <t>（±調整）</t>
    </r>
    <rPh sb="4" eb="6">
      <t>チョウセイ</t>
    </rPh>
    <rPh sb="5" eb="6">
      <t>ヒトシ</t>
    </rPh>
    <phoneticPr fontId="5"/>
  </si>
  <si>
    <t>様式第１０号‐①</t>
    <rPh sb="2" eb="3">
      <t>ダイ</t>
    </rPh>
    <rPh sb="5" eb="6">
      <t>ゴウ</t>
    </rPh>
    <phoneticPr fontId="13"/>
  </si>
  <si>
    <t>様式第１０号‐②</t>
    <rPh sb="2" eb="3">
      <t>ダイ</t>
    </rPh>
    <rPh sb="5" eb="6">
      <t>ゴウ</t>
    </rPh>
    <phoneticPr fontId="13"/>
  </si>
  <si>
    <t>様式第8号ー②</t>
    <rPh sb="0" eb="2">
      <t>ヨウシキ</t>
    </rPh>
    <rPh sb="2" eb="3">
      <t>ダイ</t>
    </rPh>
    <rPh sb="4" eb="5">
      <t>ゴウ</t>
    </rPh>
    <phoneticPr fontId="5"/>
  </si>
  <si>
    <r>
      <rPr>
        <sz val="10"/>
        <color theme="1"/>
        <rFont val="ＭＳ Ｐ明朝"/>
        <family val="1"/>
        <charset val="128"/>
      </rPr>
      <t>（内訳）</t>
    </r>
    <r>
      <rPr>
        <sz val="11"/>
        <color theme="1"/>
        <rFont val="ＭＳ Ｐ明朝"/>
        <family val="1"/>
        <charset val="128"/>
      </rPr>
      <t>　　　　　　　
　　　　   1年生</t>
    </r>
    <phoneticPr fontId="5"/>
  </si>
  <si>
    <t>＊市へ提出している計画書に変更がある場合や新規に作成した場合は計画書を添付してください。</t>
    <rPh sb="1" eb="2">
      <t>シ</t>
    </rPh>
    <rPh sb="3" eb="5">
      <t>テイシュツ</t>
    </rPh>
    <rPh sb="13" eb="15">
      <t>ヘンコウ</t>
    </rPh>
    <rPh sb="18" eb="20">
      <t>バアイ</t>
    </rPh>
    <rPh sb="21" eb="23">
      <t>シンキ</t>
    </rPh>
    <rPh sb="24" eb="26">
      <t>サクセイ</t>
    </rPh>
    <rPh sb="28" eb="30">
      <t>バアイ</t>
    </rPh>
    <rPh sb="31" eb="34">
      <t>ケイカクショ</t>
    </rPh>
    <phoneticPr fontId="5"/>
  </si>
  <si>
    <t>⑯</t>
    <phoneticPr fontId="13"/>
  </si>
  <si>
    <t>⑰</t>
    <phoneticPr fontId="13"/>
  </si>
  <si>
    <t>⑦</t>
    <phoneticPr fontId="5"/>
  </si>
  <si>
    <t>障害児強化受入加算
（障害児３～５名）</t>
    <rPh sb="0" eb="3">
      <t>ショウガイジ</t>
    </rPh>
    <rPh sb="3" eb="5">
      <t>キョウカ</t>
    </rPh>
    <rPh sb="5" eb="7">
      <t>ウケイレ</t>
    </rPh>
    <rPh sb="7" eb="9">
      <t>カサン</t>
    </rPh>
    <rPh sb="11" eb="13">
      <t>ショウガイ</t>
    </rPh>
    <rPh sb="13" eb="14">
      <t>ジ</t>
    </rPh>
    <rPh sb="17" eb="18">
      <t>メイ</t>
    </rPh>
    <phoneticPr fontId="13"/>
  </si>
  <si>
    <t>障害児強化受入加算
（障害児６～８名）</t>
    <rPh sb="0" eb="3">
      <t>ショウガイジ</t>
    </rPh>
    <rPh sb="3" eb="5">
      <t>キョウカ</t>
    </rPh>
    <rPh sb="5" eb="7">
      <t>ウケイレ</t>
    </rPh>
    <rPh sb="7" eb="9">
      <t>カサン</t>
    </rPh>
    <rPh sb="11" eb="13">
      <t>ショウガイ</t>
    </rPh>
    <rPh sb="13" eb="14">
      <t>ジ</t>
    </rPh>
    <rPh sb="17" eb="18">
      <t>メイ</t>
    </rPh>
    <phoneticPr fontId="13"/>
  </si>
  <si>
    <t>母子家庭等
児童助成事業
助成対象者</t>
    <rPh sb="0" eb="2">
      <t>ボシ</t>
    </rPh>
    <rPh sb="2" eb="4">
      <t>カテイ</t>
    </rPh>
    <rPh sb="4" eb="5">
      <t>トウ</t>
    </rPh>
    <rPh sb="6" eb="8">
      <t>ジドウ</t>
    </rPh>
    <rPh sb="8" eb="10">
      <t>ジョセイ</t>
    </rPh>
    <rPh sb="10" eb="12">
      <t>ジギョウ</t>
    </rPh>
    <rPh sb="13" eb="15">
      <t>ジョセイ</t>
    </rPh>
    <rPh sb="15" eb="18">
      <t>タイショウシャ</t>
    </rPh>
    <phoneticPr fontId="13"/>
  </si>
  <si>
    <t>（5）</t>
    <phoneticPr fontId="13"/>
  </si>
  <si>
    <t>（6）</t>
    <phoneticPr fontId="13"/>
  </si>
  <si>
    <t>(8)</t>
    <phoneticPr fontId="13"/>
  </si>
  <si>
    <t>(9)</t>
    <phoneticPr fontId="13"/>
  </si>
  <si>
    <r>
      <t xml:space="preserve">支出合計 </t>
    </r>
    <r>
      <rPr>
        <sz val="9"/>
        <rFont val="ＭＳ 明朝"/>
        <family val="1"/>
        <charset val="128"/>
      </rPr>
      <t>(1)～(8)　計</t>
    </r>
    <rPh sb="0" eb="2">
      <t>シシュツ</t>
    </rPh>
    <rPh sb="13" eb="14">
      <t>ケイ</t>
    </rPh>
    <phoneticPr fontId="13"/>
  </si>
  <si>
    <t>施設利用料、賃料</t>
    <rPh sb="6" eb="8">
      <t>チンリョウ</t>
    </rPh>
    <phoneticPr fontId="13"/>
  </si>
  <si>
    <t>⑱</t>
    <phoneticPr fontId="13"/>
  </si>
  <si>
    <t>佐世保児童クラブ</t>
    <rPh sb="0" eb="3">
      <t>サセボ</t>
    </rPh>
    <rPh sb="3" eb="5">
      <t>ジドウ</t>
    </rPh>
    <phoneticPr fontId="5"/>
  </si>
  <si>
    <t>保　育　料（　19　時以降分）</t>
    <phoneticPr fontId="13"/>
  </si>
  <si>
    <t>4名、12か月分</t>
    <rPh sb="1" eb="2">
      <t>メイ</t>
    </rPh>
    <rPh sb="6" eb="8">
      <t>ゲツブン</t>
    </rPh>
    <phoneticPr fontId="13"/>
  </si>
  <si>
    <t>③1,900,000/年</t>
    <phoneticPr fontId="13"/>
  </si>
  <si>
    <t>担当職員①（苗字のみ）</t>
    <rPh sb="0" eb="2">
      <t>タントウ</t>
    </rPh>
    <rPh sb="2" eb="4">
      <t>ショクイン</t>
    </rPh>
    <rPh sb="6" eb="8">
      <t>ミョウジ</t>
    </rPh>
    <phoneticPr fontId="13"/>
  </si>
  <si>
    <t>担当職員②（苗字のみ）</t>
    <rPh sb="0" eb="2">
      <t>タントウ</t>
    </rPh>
    <rPh sb="2" eb="4">
      <t>ショクイン</t>
    </rPh>
    <rPh sb="6" eb="8">
      <t>ミョウジ</t>
    </rPh>
    <phoneticPr fontId="13"/>
  </si>
  <si>
    <t>担当職員③（苗字のみ）</t>
    <rPh sb="0" eb="2">
      <t>タントウ</t>
    </rPh>
    <rPh sb="2" eb="4">
      <t>ショクイン</t>
    </rPh>
    <rPh sb="6" eb="8">
      <t>ミョウジ</t>
    </rPh>
    <phoneticPr fontId="13"/>
  </si>
  <si>
    <t>判定</t>
    <rPh sb="0" eb="2">
      <t>ハンテイ</t>
    </rPh>
    <phoneticPr fontId="13"/>
  </si>
  <si>
    <t>職員数計</t>
    <rPh sb="0" eb="3">
      <t>ショクインスウ</t>
    </rPh>
    <rPh sb="3" eb="4">
      <t>ケイ</t>
    </rPh>
    <phoneticPr fontId="13"/>
  </si>
  <si>
    <t>児童数計</t>
    <rPh sb="0" eb="2">
      <t>ジドウ</t>
    </rPh>
    <rPh sb="2" eb="3">
      <t>スウ</t>
    </rPh>
    <rPh sb="3" eb="4">
      <t>ケイ</t>
    </rPh>
    <phoneticPr fontId="13"/>
  </si>
  <si>
    <t>障害児受入推進/年</t>
    <phoneticPr fontId="5"/>
  </si>
  <si>
    <t>障害児受入強化３人以上/年</t>
    <phoneticPr fontId="5"/>
  </si>
  <si>
    <t>障害児受入強化６人以上/年</t>
    <phoneticPr fontId="5"/>
  </si>
  <si>
    <r>
      <t>（２）障害児数（※</t>
    </r>
    <r>
      <rPr>
        <b/>
        <sz val="11"/>
        <rFont val="HGPｺﾞｼｯｸM"/>
        <family val="3"/>
        <charset val="128"/>
      </rPr>
      <t>毎月末時点</t>
    </r>
    <r>
      <rPr>
        <sz val="11"/>
        <rFont val="HGPｺﾞｼｯｸM"/>
        <family val="3"/>
        <charset val="128"/>
      </rPr>
      <t>）</t>
    </r>
    <rPh sb="3" eb="5">
      <t>ショウガイ</t>
    </rPh>
    <rPh sb="5" eb="6">
      <t>ジ</t>
    </rPh>
    <rPh sb="6" eb="7">
      <t>スウ</t>
    </rPh>
    <rPh sb="9" eb="12">
      <t>マイゲツマツ</t>
    </rPh>
    <rPh sb="12" eb="14">
      <t>ジテン</t>
    </rPh>
    <phoneticPr fontId="13"/>
  </si>
  <si>
    <r>
      <t>1～３年生（</t>
    </r>
    <r>
      <rPr>
        <b/>
        <sz val="11"/>
        <rFont val="HGPｺﾞｼｯｸM"/>
        <family val="3"/>
        <charset val="128"/>
      </rPr>
      <t>月末</t>
    </r>
    <r>
      <rPr>
        <sz val="11"/>
        <rFont val="HGPｺﾞｼｯｸM"/>
        <family val="3"/>
        <charset val="128"/>
      </rPr>
      <t>）</t>
    </r>
    <rPh sb="3" eb="5">
      <t>ネンセイ</t>
    </rPh>
    <rPh sb="6" eb="8">
      <t>ゲツマツ</t>
    </rPh>
    <phoneticPr fontId="13"/>
  </si>
  <si>
    <r>
      <t>４～６年生（</t>
    </r>
    <r>
      <rPr>
        <b/>
        <sz val="11"/>
        <rFont val="HGPｺﾞｼｯｸM"/>
        <family val="3"/>
        <charset val="128"/>
      </rPr>
      <t>月末</t>
    </r>
    <r>
      <rPr>
        <sz val="11"/>
        <rFont val="HGPｺﾞｼｯｸM"/>
        <family val="3"/>
        <charset val="128"/>
      </rPr>
      <t>）</t>
    </r>
    <rPh sb="3" eb="5">
      <t>ネンセイ</t>
    </rPh>
    <rPh sb="6" eb="8">
      <t>ゲツマツ</t>
    </rPh>
    <phoneticPr fontId="13"/>
  </si>
  <si>
    <t>④キャリアアップ実績報告書の金額と一致</t>
    <rPh sb="14" eb="16">
      <t>キンガク</t>
    </rPh>
    <rPh sb="17" eb="19">
      <t>イッチ</t>
    </rPh>
    <phoneticPr fontId="5"/>
  </si>
  <si>
    <t>③処遇改善（月額9,000円相当分）賃金改善実績金額と一致</t>
    <rPh sb="24" eb="26">
      <t>キンガク</t>
    </rPh>
    <rPh sb="27" eb="29">
      <t>イッチ</t>
    </rPh>
    <phoneticPr fontId="5"/>
  </si>
  <si>
    <t>②処遇改善等事業実績報告書の金額と一致</t>
    <rPh sb="14" eb="16">
      <t>キンガク</t>
    </rPh>
    <rPh sb="17" eb="19">
      <t>イッチ</t>
    </rPh>
    <phoneticPr fontId="5"/>
  </si>
  <si>
    <t>保育士</t>
    <rPh sb="0" eb="3">
      <t>ホイクシ</t>
    </rPh>
    <phoneticPr fontId="5"/>
  </si>
  <si>
    <t>社会福祉士</t>
    <rPh sb="0" eb="2">
      <t>シャカイ</t>
    </rPh>
    <rPh sb="2" eb="4">
      <t>フクシ</t>
    </rPh>
    <rPh sb="4" eb="5">
      <t>シ</t>
    </rPh>
    <phoneticPr fontId="5"/>
  </si>
  <si>
    <t>教諭（幼・小・中・高）</t>
    <rPh sb="0" eb="2">
      <t>キョウユ</t>
    </rPh>
    <rPh sb="3" eb="4">
      <t>ヨウ</t>
    </rPh>
    <rPh sb="5" eb="6">
      <t>ショウ</t>
    </rPh>
    <rPh sb="7" eb="8">
      <t>チュウ</t>
    </rPh>
    <rPh sb="9" eb="10">
      <t>コウ</t>
    </rPh>
    <phoneticPr fontId="5"/>
  </si>
  <si>
    <t>高卒以上で２年以上児童福祉事業に従事</t>
    <rPh sb="0" eb="2">
      <t>コウソツ</t>
    </rPh>
    <rPh sb="2" eb="4">
      <t>イジョウ</t>
    </rPh>
    <rPh sb="6" eb="9">
      <t>ネンイジョウ</t>
    </rPh>
    <rPh sb="9" eb="11">
      <t>ジドウ</t>
    </rPh>
    <rPh sb="11" eb="13">
      <t>フクシ</t>
    </rPh>
    <rPh sb="13" eb="15">
      <t>ジギョウ</t>
    </rPh>
    <rPh sb="16" eb="18">
      <t>ジュウジ</t>
    </rPh>
    <phoneticPr fontId="5"/>
  </si>
  <si>
    <t>その他</t>
    <rPh sb="2" eb="3">
      <t>タ</t>
    </rPh>
    <phoneticPr fontId="5"/>
  </si>
  <si>
    <t>障害児
担当の場合○</t>
    <rPh sb="0" eb="2">
      <t>ショウガイ</t>
    </rPh>
    <rPh sb="2" eb="3">
      <t>ジ</t>
    </rPh>
    <rPh sb="4" eb="6">
      <t>タントウ</t>
    </rPh>
    <rPh sb="7" eb="9">
      <t>バアイ</t>
    </rPh>
    <phoneticPr fontId="5"/>
  </si>
  <si>
    <t>保育士・教諭</t>
    <rPh sb="0" eb="3">
      <t>ホイクシ</t>
    </rPh>
    <rPh sb="4" eb="6">
      <t>キョウユ</t>
    </rPh>
    <phoneticPr fontId="5"/>
  </si>
  <si>
    <t>保育士・社会福祉士</t>
    <rPh sb="0" eb="3">
      <t>ホイクシ</t>
    </rPh>
    <rPh sb="4" eb="6">
      <t>シャカイ</t>
    </rPh>
    <rPh sb="6" eb="8">
      <t>フクシ</t>
    </rPh>
    <rPh sb="8" eb="9">
      <t>シ</t>
    </rPh>
    <phoneticPr fontId="5"/>
  </si>
  <si>
    <t>社会福祉士・教諭</t>
    <rPh sb="0" eb="2">
      <t>シャカイ</t>
    </rPh>
    <rPh sb="2" eb="4">
      <t>フクシ</t>
    </rPh>
    <rPh sb="4" eb="5">
      <t>シ</t>
    </rPh>
    <rPh sb="6" eb="8">
      <t>キョウユ</t>
    </rPh>
    <phoneticPr fontId="5"/>
  </si>
  <si>
    <t>保育士・社会福祉士・教諭</t>
    <rPh sb="0" eb="3">
      <t>ホイクシ</t>
    </rPh>
    <rPh sb="4" eb="6">
      <t>シャカイ</t>
    </rPh>
    <rPh sb="6" eb="8">
      <t>フクシ</t>
    </rPh>
    <rPh sb="8" eb="9">
      <t>シ</t>
    </rPh>
    <rPh sb="10" eb="12">
      <t>キョウユ</t>
    </rPh>
    <phoneticPr fontId="5"/>
  </si>
  <si>
    <t>佐藤</t>
    <rPh sb="0" eb="2">
      <t>サトウ</t>
    </rPh>
    <phoneticPr fontId="5"/>
  </si>
  <si>
    <t>世耕</t>
    <rPh sb="0" eb="2">
      <t>セコウ</t>
    </rPh>
    <phoneticPr fontId="5"/>
  </si>
  <si>
    <t>(6)</t>
    <phoneticPr fontId="13"/>
  </si>
  <si>
    <t>修了証のNO．</t>
    <rPh sb="0" eb="2">
      <t>シュウリョウ</t>
    </rPh>
    <rPh sb="2" eb="3">
      <t>ショウ</t>
    </rPh>
    <phoneticPr fontId="5"/>
  </si>
  <si>
    <t>（２）障害児数（その月に在籍していた児童数）</t>
    <rPh sb="3" eb="5">
      <t>ショウガイ</t>
    </rPh>
    <rPh sb="5" eb="6">
      <t>ジ</t>
    </rPh>
    <rPh sb="6" eb="7">
      <t>スウ</t>
    </rPh>
    <rPh sb="10" eb="11">
      <t>ツキ</t>
    </rPh>
    <rPh sb="12" eb="14">
      <t>ザイセキ</t>
    </rPh>
    <rPh sb="18" eb="20">
      <t>ジドウ</t>
    </rPh>
    <rPh sb="20" eb="21">
      <t>スウ</t>
    </rPh>
    <phoneticPr fontId="13"/>
  </si>
  <si>
    <t>1～３年生</t>
    <rPh sb="3" eb="5">
      <t>ネンセイ</t>
    </rPh>
    <phoneticPr fontId="13"/>
  </si>
  <si>
    <t>４～６年生</t>
    <rPh sb="3" eb="5">
      <t>ネンセイ</t>
    </rPh>
    <phoneticPr fontId="13"/>
  </si>
  <si>
    <t>セル内の改行はAltとEnterを同時に押すとできます。</t>
    <rPh sb="2" eb="3">
      <t>ナイ</t>
    </rPh>
    <rPh sb="4" eb="6">
      <t>カイギョウ</t>
    </rPh>
    <rPh sb="17" eb="19">
      <t>ドウジ</t>
    </rPh>
    <rPh sb="20" eb="21">
      <t>オ</t>
    </rPh>
    <phoneticPr fontId="5"/>
  </si>
  <si>
    <t>佐世保市長　様</t>
    <rPh sb="0" eb="5">
      <t>サセボシチョウ</t>
    </rPh>
    <rPh sb="6" eb="7">
      <t>サマ</t>
    </rPh>
    <phoneticPr fontId="13"/>
  </si>
  <si>
    <t>佐世保市長　　様</t>
    <rPh sb="0" eb="5">
      <t>サセボシチョウ</t>
    </rPh>
    <rPh sb="7" eb="8">
      <t>サマ</t>
    </rPh>
    <phoneticPr fontId="13"/>
  </si>
  <si>
    <t>無</t>
    <rPh sb="0" eb="1">
      <t>ナ</t>
    </rPh>
    <phoneticPr fontId="5"/>
  </si>
  <si>
    <t>放課後児童支援員・
みなし支援員・
補助員</t>
    <rPh sb="0" eb="8">
      <t>ホウカゴジドウシエンイン</t>
    </rPh>
    <rPh sb="13" eb="15">
      <t>シエン</t>
    </rPh>
    <rPh sb="15" eb="16">
      <t>イン</t>
    </rPh>
    <rPh sb="18" eb="21">
      <t>ホジョイン</t>
    </rPh>
    <phoneticPr fontId="5"/>
  </si>
  <si>
    <t>支援員処遇改善加算（月額9,000円相当分）</t>
    <rPh sb="0" eb="2">
      <t>シエン</t>
    </rPh>
    <rPh sb="2" eb="3">
      <t>イン</t>
    </rPh>
    <rPh sb="3" eb="5">
      <t>ショグウ</t>
    </rPh>
    <rPh sb="5" eb="7">
      <t>カイゼン</t>
    </rPh>
    <rPh sb="7" eb="9">
      <t>カサン</t>
    </rPh>
    <rPh sb="10" eb="11">
      <t>ツキ</t>
    </rPh>
    <rPh sb="11" eb="12">
      <t>ガク</t>
    </rPh>
    <rPh sb="17" eb="18">
      <t>エン</t>
    </rPh>
    <rPh sb="18" eb="20">
      <t>ソウトウ</t>
    </rPh>
    <rPh sb="20" eb="21">
      <t>ブン</t>
    </rPh>
    <phoneticPr fontId="13"/>
  </si>
  <si>
    <t>支援員等処遇改善費（月額9,000円相当）</t>
    <rPh sb="0" eb="2">
      <t>シエン</t>
    </rPh>
    <rPh sb="2" eb="3">
      <t>イン</t>
    </rPh>
    <rPh sb="3" eb="4">
      <t>トウ</t>
    </rPh>
    <rPh sb="4" eb="6">
      <t>ショグウ</t>
    </rPh>
    <rPh sb="6" eb="8">
      <t>カイゼン</t>
    </rPh>
    <rPh sb="8" eb="9">
      <t>ヒ</t>
    </rPh>
    <rPh sb="10" eb="11">
      <t>ツキ</t>
    </rPh>
    <rPh sb="11" eb="12">
      <t>ガク</t>
    </rPh>
    <rPh sb="17" eb="18">
      <t>エン</t>
    </rPh>
    <rPh sb="18" eb="20">
      <t>ソウトウ</t>
    </rPh>
    <phoneticPr fontId="13"/>
  </si>
  <si>
    <t>その他補助金</t>
    <rPh sb="2" eb="3">
      <t>ホカ</t>
    </rPh>
    <rPh sb="3" eb="6">
      <t>ホジョキン</t>
    </rPh>
    <phoneticPr fontId="13"/>
  </si>
  <si>
    <t>繰越金等</t>
    <rPh sb="0" eb="2">
      <t>クリコシ</t>
    </rPh>
    <rPh sb="2" eb="3">
      <t>キン</t>
    </rPh>
    <rPh sb="3" eb="4">
      <t>トウ</t>
    </rPh>
    <phoneticPr fontId="13"/>
  </si>
  <si>
    <t>繰越金●●円、積立金●●円</t>
    <rPh sb="0" eb="2">
      <t>クリコシ</t>
    </rPh>
    <rPh sb="2" eb="3">
      <t>キン</t>
    </rPh>
    <rPh sb="5" eb="6">
      <t>エン</t>
    </rPh>
    <rPh sb="7" eb="9">
      <t>ツミタテ</t>
    </rPh>
    <rPh sb="9" eb="10">
      <t>キン</t>
    </rPh>
    <rPh sb="12" eb="13">
      <t>エン</t>
    </rPh>
    <phoneticPr fontId="5"/>
  </si>
  <si>
    <t>（３）</t>
  </si>
  <si>
    <t>（３）</t>
    <phoneticPr fontId="13"/>
  </si>
  <si>
    <t>（２）</t>
    <phoneticPr fontId="5"/>
  </si>
  <si>
    <t>（４）</t>
  </si>
  <si>
    <t>（５）</t>
  </si>
  <si>
    <t>（６）</t>
  </si>
  <si>
    <t>（７）</t>
  </si>
  <si>
    <t>支援員処遇改善加算（月額9,000円相当）</t>
    <rPh sb="0" eb="2">
      <t>シエン</t>
    </rPh>
    <rPh sb="2" eb="3">
      <t>イン</t>
    </rPh>
    <rPh sb="3" eb="5">
      <t>ショグウ</t>
    </rPh>
    <rPh sb="5" eb="7">
      <t>カイゼン</t>
    </rPh>
    <rPh sb="7" eb="9">
      <t>カサン</t>
    </rPh>
    <rPh sb="10" eb="11">
      <t>ツキ</t>
    </rPh>
    <rPh sb="11" eb="12">
      <t>ガク</t>
    </rPh>
    <rPh sb="17" eb="18">
      <t>エン</t>
    </rPh>
    <rPh sb="18" eb="20">
      <t>ソウトウ</t>
    </rPh>
    <phoneticPr fontId="13"/>
  </si>
  <si>
    <t>500円（月額）×5人×12か月</t>
    <rPh sb="3" eb="4">
      <t>エン</t>
    </rPh>
    <rPh sb="5" eb="7">
      <t>ゲツガク</t>
    </rPh>
    <rPh sb="10" eb="11">
      <t>ニン</t>
    </rPh>
    <rPh sb="15" eb="16">
      <t>ゲツ</t>
    </rPh>
    <phoneticPr fontId="13"/>
  </si>
  <si>
    <t>その他補助金</t>
    <rPh sb="2" eb="3">
      <t>タ</t>
    </rPh>
    <rPh sb="3" eb="5">
      <t>ホジョ</t>
    </rPh>
    <rPh sb="5" eb="6">
      <t>キン</t>
    </rPh>
    <phoneticPr fontId="13"/>
  </si>
  <si>
    <t>（４）</t>
    <phoneticPr fontId="5"/>
  </si>
  <si>
    <t>（５）</t>
    <phoneticPr fontId="5"/>
  </si>
  <si>
    <t>（６）</t>
    <phoneticPr fontId="5"/>
  </si>
  <si>
    <t>（７）</t>
    <phoneticPr fontId="5"/>
  </si>
  <si>
    <r>
      <t xml:space="preserve">収入合計 </t>
    </r>
    <r>
      <rPr>
        <sz val="9"/>
        <rFont val="ＭＳ 明朝"/>
        <family val="1"/>
        <charset val="128"/>
      </rPr>
      <t>(1)～(6) 計</t>
    </r>
    <rPh sb="0" eb="2">
      <t>シュウニュウ</t>
    </rPh>
    <rPh sb="13" eb="14">
      <t>ケイ</t>
    </rPh>
    <phoneticPr fontId="13"/>
  </si>
  <si>
    <r>
      <t>変更契約時</t>
    </r>
    <r>
      <rPr>
        <sz val="11"/>
        <color rgb="FF000000"/>
        <rFont val="游ゴシック"/>
        <family val="3"/>
        <charset val="128"/>
        <scheme val="minor"/>
      </rPr>
      <t>の金額をご確認ください。</t>
    </r>
    <phoneticPr fontId="5"/>
  </si>
  <si>
    <t>～</t>
  </si>
  <si>
    <t>佐世保市長　様</t>
    <rPh sb="0" eb="5">
      <t>サセボシチョウ</t>
    </rPh>
    <rPh sb="6" eb="7">
      <t>サマ</t>
    </rPh>
    <phoneticPr fontId="5"/>
  </si>
  <si>
    <t>＊少なくとも2回以上の実施が必要。（そのうち１回は消火訓練が必要）</t>
    <rPh sb="1" eb="2">
      <t>スク</t>
    </rPh>
    <rPh sb="7" eb="10">
      <t>カイイジョウ</t>
    </rPh>
    <rPh sb="11" eb="13">
      <t>ジッシ</t>
    </rPh>
    <rPh sb="14" eb="16">
      <t>ヒツヨウ</t>
    </rPh>
    <rPh sb="23" eb="24">
      <t>カイ</t>
    </rPh>
    <rPh sb="25" eb="27">
      <t>ショウカ</t>
    </rPh>
    <rPh sb="27" eb="29">
      <t>クンレン</t>
    </rPh>
    <rPh sb="30" eb="32">
      <t>ヒツヨウ</t>
    </rPh>
    <phoneticPr fontId="5"/>
  </si>
  <si>
    <t>消火訓練</t>
    <rPh sb="0" eb="2">
      <t>ショウカ</t>
    </rPh>
    <rPh sb="2" eb="4">
      <t>クンレン</t>
    </rPh>
    <phoneticPr fontId="5"/>
  </si>
  <si>
    <t>その他補助金関係</t>
    <rPh sb="2" eb="3">
      <t>ホカ</t>
    </rPh>
    <rPh sb="3" eb="6">
      <t>ホジョキン</t>
    </rPh>
    <rPh sb="6" eb="8">
      <t>カンケイ</t>
    </rPh>
    <phoneticPr fontId="13"/>
  </si>
  <si>
    <t>その他補助金関係</t>
    <rPh sb="2" eb="3">
      <t>ホカ</t>
    </rPh>
    <rPh sb="3" eb="6">
      <t>ホジョキン</t>
    </rPh>
    <phoneticPr fontId="13"/>
  </si>
  <si>
    <t>（単位：円）</t>
    <rPh sb="1" eb="3">
      <t>タンイ</t>
    </rPh>
    <rPh sb="4" eb="5">
      <t>エン</t>
    </rPh>
    <phoneticPr fontId="62"/>
  </si>
  <si>
    <t>番号</t>
    <rPh sb="0" eb="2">
      <t>バンゴウ</t>
    </rPh>
    <phoneticPr fontId="5"/>
  </si>
  <si>
    <t>職員名</t>
    <rPh sb="0" eb="3">
      <t>ショクインメイ</t>
    </rPh>
    <phoneticPr fontId="5"/>
  </si>
  <si>
    <t>職名</t>
    <rPh sb="0" eb="2">
      <t>ショクメイ</t>
    </rPh>
    <phoneticPr fontId="5"/>
  </si>
  <si>
    <t>本人支払分</t>
    <rPh sb="0" eb="2">
      <t>ホンニン</t>
    </rPh>
    <rPh sb="2" eb="4">
      <t>シハラ</t>
    </rPh>
    <rPh sb="4" eb="5">
      <t>ブン</t>
    </rPh>
    <phoneticPr fontId="5"/>
  </si>
  <si>
    <t>事業主負担分</t>
    <rPh sb="0" eb="3">
      <t>ジギョウヌシ</t>
    </rPh>
    <rPh sb="3" eb="6">
      <t>フタンブン</t>
    </rPh>
    <phoneticPr fontId="5"/>
  </si>
  <si>
    <t>本人支払分
年間合計</t>
    <rPh sb="0" eb="2">
      <t>ホンニン</t>
    </rPh>
    <rPh sb="2" eb="4">
      <t>シハラ</t>
    </rPh>
    <rPh sb="4" eb="5">
      <t>ブン</t>
    </rPh>
    <rPh sb="6" eb="8">
      <t>ネンカン</t>
    </rPh>
    <rPh sb="8" eb="10">
      <t>ゴウケイ</t>
    </rPh>
    <phoneticPr fontId="5"/>
  </si>
  <si>
    <t>社会保険料事業主負担分等（キャリアアップ処遇改善、賃金改善による増分を含む）</t>
    <rPh sb="0" eb="5">
      <t>シャカイホケンリョウ</t>
    </rPh>
    <rPh sb="5" eb="7">
      <t>ジギョウ</t>
    </rPh>
    <rPh sb="7" eb="8">
      <t>ヌシ</t>
    </rPh>
    <rPh sb="8" eb="11">
      <t>フタンブン</t>
    </rPh>
    <rPh sb="11" eb="12">
      <t>トウ</t>
    </rPh>
    <rPh sb="20" eb="22">
      <t>ショグウ</t>
    </rPh>
    <rPh sb="22" eb="24">
      <t>カイゼン</t>
    </rPh>
    <rPh sb="25" eb="27">
      <t>チンギン</t>
    </rPh>
    <rPh sb="27" eb="29">
      <t>カイゼン</t>
    </rPh>
    <rPh sb="32" eb="34">
      <t>ゾウブン</t>
    </rPh>
    <rPh sb="35" eb="36">
      <t>フク</t>
    </rPh>
    <phoneticPr fontId="5"/>
  </si>
  <si>
    <t>常勤職員人件費</t>
    <rPh sb="0" eb="2">
      <t>ジョウキン</t>
    </rPh>
    <rPh sb="2" eb="4">
      <t>ショクイン</t>
    </rPh>
    <rPh sb="4" eb="7">
      <t>ジンケンヒ</t>
    </rPh>
    <phoneticPr fontId="5"/>
  </si>
  <si>
    <t>キャリアアップ処遇改善費補助経費賃金改善額（割増含む）</t>
    <rPh sb="16" eb="18">
      <t>チンギン</t>
    </rPh>
    <rPh sb="18" eb="20">
      <t>カイゼン</t>
    </rPh>
    <rPh sb="20" eb="21">
      <t>ガク</t>
    </rPh>
    <rPh sb="22" eb="23">
      <t>ワ</t>
    </rPh>
    <rPh sb="23" eb="24">
      <t>マ</t>
    </rPh>
    <rPh sb="24" eb="25">
      <t>フク</t>
    </rPh>
    <phoneticPr fontId="5"/>
  </si>
  <si>
    <t>非常勤職員給与</t>
    <rPh sb="0" eb="3">
      <t>ヒジョウキン</t>
    </rPh>
    <rPh sb="3" eb="5">
      <t>ショクイン</t>
    </rPh>
    <rPh sb="5" eb="7">
      <t>キュウヨ</t>
    </rPh>
    <phoneticPr fontId="5"/>
  </si>
  <si>
    <t>常勤</t>
  </si>
  <si>
    <t>非常勤</t>
  </si>
  <si>
    <t>小計</t>
    <rPh sb="0" eb="1">
      <t>ショウ</t>
    </rPh>
    <rPh sb="1" eb="2">
      <t>ケイ</t>
    </rPh>
    <phoneticPr fontId="5"/>
  </si>
  <si>
    <t>合計</t>
    <rPh sb="0" eb="2">
      <t>ゴウケイ</t>
    </rPh>
    <phoneticPr fontId="5"/>
  </si>
  <si>
    <t>支援員等処遇改善加算（月額9,000円相当）</t>
    <rPh sb="0" eb="2">
      <t>シエン</t>
    </rPh>
    <rPh sb="2" eb="3">
      <t>イン</t>
    </rPh>
    <rPh sb="3" eb="4">
      <t>トウ</t>
    </rPh>
    <rPh sb="4" eb="6">
      <t>ショグウ</t>
    </rPh>
    <rPh sb="6" eb="8">
      <t>カイゼン</t>
    </rPh>
    <rPh sb="8" eb="10">
      <t>カサン</t>
    </rPh>
    <rPh sb="11" eb="13">
      <t>ゲツガク</t>
    </rPh>
    <rPh sb="18" eb="19">
      <t>エン</t>
    </rPh>
    <rPh sb="19" eb="21">
      <t>ソウトウ</t>
    </rPh>
    <phoneticPr fontId="5"/>
  </si>
  <si>
    <t>その他</t>
    <phoneticPr fontId="5"/>
  </si>
  <si>
    <t>◆様式10号補足資料　職員別、補助項目別の給与額一覧【参考様式】</t>
    <rPh sb="1" eb="3">
      <t>ヨウシキ</t>
    </rPh>
    <rPh sb="5" eb="6">
      <t>ゴウ</t>
    </rPh>
    <rPh sb="6" eb="8">
      <t>ホソク</t>
    </rPh>
    <rPh sb="8" eb="10">
      <t>シリョウ</t>
    </rPh>
    <rPh sb="11" eb="13">
      <t>ショクイン</t>
    </rPh>
    <rPh sb="13" eb="14">
      <t>ベツ</t>
    </rPh>
    <rPh sb="15" eb="17">
      <t>ホジョ</t>
    </rPh>
    <rPh sb="17" eb="19">
      <t>コウモク</t>
    </rPh>
    <rPh sb="19" eb="20">
      <t>ベツ</t>
    </rPh>
    <rPh sb="21" eb="23">
      <t>キュウヨ</t>
    </rPh>
    <rPh sb="23" eb="24">
      <t>ガク</t>
    </rPh>
    <rPh sb="24" eb="26">
      <t>イチラン</t>
    </rPh>
    <rPh sb="27" eb="29">
      <t>サンコウ</t>
    </rPh>
    <rPh sb="29" eb="31">
      <t>ヨウシキ</t>
    </rPh>
    <phoneticPr fontId="62"/>
  </si>
  <si>
    <t>佐世保　太郎</t>
    <rPh sb="0" eb="3">
      <t>サセボ</t>
    </rPh>
    <rPh sb="4" eb="6">
      <t>タロウ</t>
    </rPh>
    <phoneticPr fontId="55"/>
  </si>
  <si>
    <t>佐世保　花子</t>
    <rPh sb="0" eb="3">
      <t>サセボ</t>
    </rPh>
    <rPh sb="4" eb="6">
      <t>ハナコ</t>
    </rPh>
    <phoneticPr fontId="55"/>
  </si>
  <si>
    <t>八幡　三郎</t>
    <rPh sb="0" eb="2">
      <t>ハチマン</t>
    </rPh>
    <rPh sb="3" eb="5">
      <t>サブロウ</t>
    </rPh>
    <phoneticPr fontId="62"/>
  </si>
  <si>
    <t>清水　良子</t>
    <rPh sb="0" eb="2">
      <t>シミズ</t>
    </rPh>
    <rPh sb="3" eb="5">
      <t>ヨシコ</t>
    </rPh>
    <phoneticPr fontId="55"/>
  </si>
  <si>
    <t>大久保　令子</t>
    <rPh sb="0" eb="3">
      <t>オオクボ</t>
    </rPh>
    <rPh sb="4" eb="6">
      <t>レイコ</t>
    </rPh>
    <phoneticPr fontId="55"/>
  </si>
  <si>
    <t>障害児受入推進加算</t>
    <rPh sb="0" eb="3">
      <t>ショウガイジ</t>
    </rPh>
    <rPh sb="3" eb="5">
      <t>ウケイレ</t>
    </rPh>
    <rPh sb="5" eb="7">
      <t>スイシン</t>
    </rPh>
    <rPh sb="7" eb="9">
      <t>カサン</t>
    </rPh>
    <phoneticPr fontId="5"/>
  </si>
  <si>
    <t>障害児受入強化推進加算</t>
    <rPh sb="0" eb="2">
      <t>ショウガイ</t>
    </rPh>
    <rPh sb="2" eb="3">
      <t>ジ</t>
    </rPh>
    <rPh sb="3" eb="5">
      <t>ウケイレ</t>
    </rPh>
    <rPh sb="5" eb="7">
      <t>キョウカ</t>
    </rPh>
    <rPh sb="7" eb="9">
      <t>スイシン</t>
    </rPh>
    <rPh sb="9" eb="11">
      <t>カサン</t>
    </rPh>
    <phoneticPr fontId="5"/>
  </si>
  <si>
    <r>
      <t xml:space="preserve">おやつ代等
</t>
    </r>
    <r>
      <rPr>
        <sz val="11"/>
        <color theme="1"/>
        <rFont val="ＭＳ 明朝"/>
        <family val="1"/>
        <charset val="128"/>
      </rPr>
      <t>（月額決まって支払う金額）</t>
    </r>
    <rPh sb="7" eb="9">
      <t>ゲツガク</t>
    </rPh>
    <rPh sb="9" eb="10">
      <t>キ</t>
    </rPh>
    <rPh sb="13" eb="15">
      <t>シハラ</t>
    </rPh>
    <rPh sb="16" eb="18">
      <t>キンガク</t>
    </rPh>
    <phoneticPr fontId="5"/>
  </si>
  <si>
    <t>加算が多いクラブについては整理をしておくようにお願いいたします。（提出の必要はありませんが、必要に応じて提出を依頼をする場合があります。）</t>
    <rPh sb="0" eb="2">
      <t>カサン</t>
    </rPh>
    <rPh sb="3" eb="4">
      <t>オオ</t>
    </rPh>
    <rPh sb="13" eb="15">
      <t>セイリ</t>
    </rPh>
    <rPh sb="24" eb="25">
      <t>ネガ</t>
    </rPh>
    <rPh sb="33" eb="35">
      <t>テイシュツ</t>
    </rPh>
    <rPh sb="36" eb="38">
      <t>ヒツヨウ</t>
    </rPh>
    <rPh sb="46" eb="48">
      <t>ヒツヨウ</t>
    </rPh>
    <rPh sb="49" eb="50">
      <t>オウ</t>
    </rPh>
    <rPh sb="52" eb="54">
      <t>テイシュツ</t>
    </rPh>
    <rPh sb="55" eb="57">
      <t>イライ</t>
    </rPh>
    <rPh sb="60" eb="62">
      <t>バアイ</t>
    </rPh>
    <phoneticPr fontId="5"/>
  </si>
  <si>
    <t>契約書と一致させてください。</t>
    <rPh sb="0" eb="2">
      <t>ケイヤク</t>
    </rPh>
    <rPh sb="2" eb="3">
      <t>ショ</t>
    </rPh>
    <rPh sb="4" eb="6">
      <t>イッチ</t>
    </rPh>
    <phoneticPr fontId="5"/>
  </si>
  <si>
    <t>↓削除・編集禁止！</t>
    <rPh sb="1" eb="3">
      <t>サクジョ</t>
    </rPh>
    <rPh sb="4" eb="6">
      <t>ヘンシュウ</t>
    </rPh>
    <rPh sb="6" eb="8">
      <t>キンシ</t>
    </rPh>
    <phoneticPr fontId="13"/>
  </si>
  <si>
    <t>⑦</t>
  </si>
  <si>
    <t>障害児受入強化３人以上5人以下/年</t>
    <rPh sb="0" eb="3">
      <t>ショウガイジ</t>
    </rPh>
    <rPh sb="3" eb="4">
      <t>ウ</t>
    </rPh>
    <rPh sb="4" eb="5">
      <t>イ</t>
    </rPh>
    <rPh sb="5" eb="7">
      <t>キョウカ</t>
    </rPh>
    <rPh sb="8" eb="9">
      <t>ニン</t>
    </rPh>
    <rPh sb="9" eb="11">
      <t>イジョウ</t>
    </rPh>
    <rPh sb="12" eb="13">
      <t>ニン</t>
    </rPh>
    <rPh sb="13" eb="15">
      <t>イカ</t>
    </rPh>
    <rPh sb="16" eb="17">
      <t>ネン</t>
    </rPh>
    <phoneticPr fontId="69"/>
  </si>
  <si>
    <t>　障害児3人以上5人以下、専門的知識を有する支援員等の1人加配
　（⑪＝1人、⑫＝１人、合計２人の支援員等加配必要）</t>
    <phoneticPr fontId="13"/>
  </si>
  <si>
    <t>障害児受入強化6人以上8人以下/年</t>
    <rPh sb="0" eb="3">
      <t>ショウガイジ</t>
    </rPh>
    <rPh sb="3" eb="4">
      <t>ウ</t>
    </rPh>
    <rPh sb="4" eb="5">
      <t>イ</t>
    </rPh>
    <rPh sb="5" eb="7">
      <t>キョウカ</t>
    </rPh>
    <rPh sb="8" eb="9">
      <t>ニン</t>
    </rPh>
    <rPh sb="9" eb="11">
      <t>イジョウ</t>
    </rPh>
    <rPh sb="12" eb="15">
      <t>ニンイカ</t>
    </rPh>
    <rPh sb="16" eb="17">
      <t>ネン</t>
    </rPh>
    <phoneticPr fontId="13"/>
  </si>
  <si>
    <t>　障害児6人以上8人以下、専門的知識を有する支援員等の1人加配
　（⑪＝1人、⑫＝１人、⑬＝１人　合計３人の支援員等加配必要）</t>
    <phoneticPr fontId="13"/>
  </si>
  <si>
    <t>支援員等処遇改善（月額9,000円相当）</t>
    <rPh sb="0" eb="2">
      <t>シエン</t>
    </rPh>
    <rPh sb="2" eb="3">
      <t>イン</t>
    </rPh>
    <rPh sb="3" eb="4">
      <t>トウ</t>
    </rPh>
    <rPh sb="4" eb="6">
      <t>ショグウ</t>
    </rPh>
    <rPh sb="6" eb="8">
      <t>カイゼン</t>
    </rPh>
    <rPh sb="9" eb="10">
      <t>ツキ</t>
    </rPh>
    <rPh sb="10" eb="11">
      <t>ガク</t>
    </rPh>
    <rPh sb="16" eb="17">
      <t>エン</t>
    </rPh>
    <rPh sb="17" eb="19">
      <t>ソウトウ</t>
    </rPh>
    <phoneticPr fontId="13"/>
  </si>
  <si>
    <t>　職員に対する3％程度（月額9,000円相当）の賃金改善に必要な経費
　補助基準額（月額11,000円）×賃金改善対象者数×事業実施月数</t>
    <rPh sb="1" eb="3">
      <t>ショクイン</t>
    </rPh>
    <rPh sb="4" eb="5">
      <t>タイ</t>
    </rPh>
    <rPh sb="9" eb="11">
      <t>テイド</t>
    </rPh>
    <rPh sb="12" eb="13">
      <t>ツキ</t>
    </rPh>
    <rPh sb="13" eb="14">
      <t>ガク</t>
    </rPh>
    <rPh sb="19" eb="20">
      <t>エン</t>
    </rPh>
    <rPh sb="20" eb="22">
      <t>ソウトウ</t>
    </rPh>
    <rPh sb="24" eb="26">
      <t>チンギン</t>
    </rPh>
    <rPh sb="26" eb="28">
      <t>カイゼン</t>
    </rPh>
    <rPh sb="29" eb="31">
      <t>ヒツヨウ</t>
    </rPh>
    <rPh sb="32" eb="34">
      <t>ケイヒ</t>
    </rPh>
    <rPh sb="36" eb="38">
      <t>ホジョ</t>
    </rPh>
    <rPh sb="38" eb="40">
      <t>キジュン</t>
    </rPh>
    <rPh sb="40" eb="41">
      <t>ガク</t>
    </rPh>
    <rPh sb="42" eb="43">
      <t>ツキ</t>
    </rPh>
    <rPh sb="43" eb="44">
      <t>ガク</t>
    </rPh>
    <rPh sb="50" eb="51">
      <t>エン</t>
    </rPh>
    <rPh sb="53" eb="55">
      <t>チンギン</t>
    </rPh>
    <rPh sb="55" eb="57">
      <t>カイゼン</t>
    </rPh>
    <rPh sb="57" eb="60">
      <t>タイショウシャ</t>
    </rPh>
    <rPh sb="60" eb="61">
      <t>スウ</t>
    </rPh>
    <rPh sb="62" eb="64">
      <t>ジギョウ</t>
    </rPh>
    <rPh sb="64" eb="66">
      <t>ジッシ</t>
    </rPh>
    <rPh sb="66" eb="68">
      <t>ツキスウ</t>
    </rPh>
    <phoneticPr fontId="13"/>
  </si>
  <si>
    <r>
      <t>※　障害児受入加算（障害児受入強化加算含む）について
　　児童クラブ年間計画書提出時（4/1）において、障害児が在籍し、専門的知識等を有する放課後児童支援員等を
　　配置する場合に補助対象とする。
　　なお、年度途中に障害児が在籍し、専門的知識等を有する放課後児童支援員等を配置した場合においては、
　　月初日を起算日とし、月割りにて補助対象とする。
　　また、障害児が途中で退所した場合は当該年度までは補助対象とする。
※　キャリアアップ処遇改善①～③について
　　１クラブあたりの基準額は、</t>
    </r>
    <r>
      <rPr>
        <sz val="11"/>
        <color rgb="FFFF0000"/>
        <rFont val="HGSｺﾞｼｯｸM"/>
        <family val="3"/>
        <charset val="128"/>
      </rPr>
      <t>919,000</t>
    </r>
    <r>
      <rPr>
        <sz val="11"/>
        <rFont val="HGSｺﾞｼｯｸM"/>
        <family val="3"/>
        <charset val="128"/>
      </rPr>
      <t>円を上限とする。</t>
    </r>
    <rPh sb="221" eb="225">
      <t>ショグウカイゼン</t>
    </rPh>
    <rPh sb="243" eb="245">
      <t>キジュン</t>
    </rPh>
    <rPh sb="245" eb="246">
      <t>ガク</t>
    </rPh>
    <rPh sb="255" eb="256">
      <t>エン</t>
    </rPh>
    <rPh sb="257" eb="259">
      <t>ジョウゲン</t>
    </rPh>
    <phoneticPr fontId="13"/>
  </si>
  <si>
    <r>
      <t>（３）開設日数（</t>
    </r>
    <r>
      <rPr>
        <b/>
        <u val="double"/>
        <sz val="11"/>
        <rFont val="HGPｺﾞｼｯｸM"/>
        <family val="3"/>
        <charset val="128"/>
      </rPr>
      <t>※記入しないでください。</t>
    </r>
    <r>
      <rPr>
        <sz val="11"/>
        <rFont val="HGPｺﾞｼｯｸM"/>
        <family val="3"/>
        <charset val="128"/>
      </rPr>
      <t>）</t>
    </r>
    <rPh sb="3" eb="5">
      <t>カイセツ</t>
    </rPh>
    <rPh sb="5" eb="7">
      <t>ニッスウ</t>
    </rPh>
    <rPh sb="9" eb="11">
      <t>キニュウ</t>
    </rPh>
    <phoneticPr fontId="13"/>
  </si>
  <si>
    <r>
      <t>（３）開設日数（</t>
    </r>
    <r>
      <rPr>
        <b/>
        <u val="double"/>
        <sz val="11"/>
        <color indexed="10"/>
        <rFont val="HGPｺﾞｼｯｸM"/>
        <family val="3"/>
        <charset val="128"/>
      </rPr>
      <t>※記入しないでください。</t>
    </r>
    <r>
      <rPr>
        <sz val="11"/>
        <rFont val="HGPｺﾞｼｯｸM"/>
        <family val="3"/>
        <charset val="128"/>
      </rPr>
      <t>）</t>
    </r>
    <rPh sb="3" eb="5">
      <t>カイセツ</t>
    </rPh>
    <rPh sb="5" eb="7">
      <t>ニッスウ</t>
    </rPh>
    <rPh sb="9" eb="11">
      <t>キニュウ</t>
    </rPh>
    <phoneticPr fontId="13"/>
  </si>
  <si>
    <t>（開設日数－２５０日）</t>
    <rPh sb="1" eb="3">
      <t>カイセツ</t>
    </rPh>
    <rPh sb="3" eb="5">
      <t>ニッスウ</t>
    </rPh>
    <rPh sb="9" eb="10">
      <t>ニチ</t>
    </rPh>
    <phoneticPr fontId="13"/>
  </si>
  <si>
    <t>精算日数（①－②）</t>
    <rPh sb="0" eb="2">
      <t>セイサン</t>
    </rPh>
    <rPh sb="2" eb="4">
      <t>ニッスウ</t>
    </rPh>
    <phoneticPr fontId="13"/>
  </si>
  <si>
    <t>〇✖の選択により単価変更される。</t>
    <rPh sb="3" eb="5">
      <t>センタク</t>
    </rPh>
    <rPh sb="8" eb="10">
      <t>タンカ</t>
    </rPh>
    <rPh sb="10" eb="12">
      <t>ヘンコウ</t>
    </rPh>
    <phoneticPr fontId="13"/>
  </si>
  <si>
    <t>常勤</t>
    <rPh sb="0" eb="2">
      <t>ジョウキン</t>
    </rPh>
    <phoneticPr fontId="5"/>
  </si>
  <si>
    <t>放課後児童支援員</t>
    <phoneticPr fontId="5"/>
  </si>
  <si>
    <t>非常勤</t>
    <rPh sb="0" eb="3">
      <t>ヒジョウキン</t>
    </rPh>
    <phoneticPr fontId="5"/>
  </si>
  <si>
    <t xml:space="preserve">補助員 </t>
    <phoneticPr fontId="5"/>
  </si>
  <si>
    <t>みなし支援員</t>
    <rPh sb="3" eb="5">
      <t>シエン</t>
    </rPh>
    <rPh sb="5" eb="6">
      <t>イン</t>
    </rPh>
    <phoneticPr fontId="5"/>
  </si>
  <si>
    <r>
      <t>うち、</t>
    </r>
    <r>
      <rPr>
        <sz val="10"/>
        <color rgb="FFFF0000"/>
        <rFont val="游ゴシック"/>
        <family val="3"/>
        <charset val="128"/>
        <scheme val="minor"/>
      </rPr>
      <t>学校休業日</t>
    </r>
    <r>
      <rPr>
        <sz val="10"/>
        <color theme="1"/>
        <rFont val="游ゴシック"/>
        <family val="3"/>
        <charset val="128"/>
        <scheme val="minor"/>
      </rPr>
      <t>で</t>
    </r>
    <r>
      <rPr>
        <u/>
        <sz val="10"/>
        <color theme="1"/>
        <rFont val="游ゴシック"/>
        <family val="3"/>
        <charset val="128"/>
        <scheme val="minor"/>
      </rPr>
      <t>８時間以上開設の日数</t>
    </r>
    <rPh sb="3" eb="5">
      <t>ガッコウ</t>
    </rPh>
    <rPh sb="5" eb="8">
      <t>キュウギョウビ</t>
    </rPh>
    <rPh sb="10" eb="14">
      <t>ジカンイジョウ</t>
    </rPh>
    <rPh sb="14" eb="16">
      <t>カイセツ</t>
    </rPh>
    <rPh sb="17" eb="19">
      <t>ニッスウ</t>
    </rPh>
    <phoneticPr fontId="5"/>
  </si>
  <si>
    <t>※学校休業日のみ</t>
    <rPh sb="1" eb="3">
      <t>ガッコウ</t>
    </rPh>
    <rPh sb="3" eb="6">
      <t>キュウギョウビ</t>
    </rPh>
    <phoneticPr fontId="5"/>
  </si>
  <si>
    <t>　うち８時間以上開設日数　土曜日</t>
    <rPh sb="4" eb="6">
      <t>ジカン</t>
    </rPh>
    <rPh sb="6" eb="8">
      <t>イジョウ</t>
    </rPh>
    <rPh sb="8" eb="10">
      <t>カイセツ</t>
    </rPh>
    <rPh sb="10" eb="12">
      <t>ニッスウ</t>
    </rPh>
    <rPh sb="13" eb="16">
      <t>ドヨウビ</t>
    </rPh>
    <phoneticPr fontId="13"/>
  </si>
  <si>
    <t>　うち８時間以上開設日数　長期休暇</t>
    <rPh sb="4" eb="6">
      <t>ジカン</t>
    </rPh>
    <rPh sb="6" eb="8">
      <t>イジョウ</t>
    </rPh>
    <rPh sb="8" eb="10">
      <t>カイセツ</t>
    </rPh>
    <rPh sb="10" eb="12">
      <t>ニッスウ</t>
    </rPh>
    <rPh sb="13" eb="15">
      <t>チョウキ</t>
    </rPh>
    <rPh sb="15" eb="17">
      <t>キュウカ</t>
    </rPh>
    <phoneticPr fontId="13"/>
  </si>
  <si>
    <t>　うち８時間以上開設日数　その他</t>
    <rPh sb="4" eb="6">
      <t>ジカン</t>
    </rPh>
    <rPh sb="6" eb="8">
      <t>イジョウ</t>
    </rPh>
    <rPh sb="8" eb="10">
      <t>カイセツ</t>
    </rPh>
    <rPh sb="10" eb="12">
      <t>ニッスウ</t>
    </rPh>
    <rPh sb="15" eb="16">
      <t>タ</t>
    </rPh>
    <phoneticPr fontId="13"/>
  </si>
  <si>
    <t>長期休暇等（学校休業日）平均開所10時間</t>
  </si>
  <si>
    <t>障害児　4名　支援員　2名加配</t>
    <phoneticPr fontId="5"/>
  </si>
  <si>
    <t>障害児　４名　支援員2名加配</t>
    <rPh sb="0" eb="3">
      <t>ショウガイジ</t>
    </rPh>
    <rPh sb="5" eb="6">
      <t>メイ</t>
    </rPh>
    <rPh sb="7" eb="9">
      <t>シエン</t>
    </rPh>
    <rPh sb="9" eb="10">
      <t>イン</t>
    </rPh>
    <rPh sb="11" eb="12">
      <t>メイ</t>
    </rPh>
    <rPh sb="12" eb="14">
      <t>カハイ</t>
    </rPh>
    <phoneticPr fontId="13"/>
  </si>
  <si>
    <r>
      <t>＊障害が証明できる書類を添付</t>
    </r>
    <r>
      <rPr>
        <sz val="12"/>
        <color theme="1"/>
        <rFont val="ＭＳ 明朝"/>
        <family val="1"/>
        <charset val="128"/>
      </rPr>
      <t>　（直近のもの）</t>
    </r>
    <phoneticPr fontId="5"/>
  </si>
  <si>
    <t>上の実施日のうち消火訓練を行った日</t>
    <rPh sb="0" eb="1">
      <t>ウエ</t>
    </rPh>
    <rPh sb="2" eb="5">
      <t>ジッシビ</t>
    </rPh>
    <rPh sb="8" eb="10">
      <t>ショウカ</t>
    </rPh>
    <rPh sb="10" eb="12">
      <t>クンレン</t>
    </rPh>
    <rPh sb="13" eb="14">
      <t>オコナ</t>
    </rPh>
    <rPh sb="16" eb="17">
      <t>ヒ</t>
    </rPh>
    <phoneticPr fontId="5"/>
  </si>
  <si>
    <t>②安全計画の実施</t>
    <rPh sb="1" eb="3">
      <t>アンゼン</t>
    </rPh>
    <rPh sb="3" eb="5">
      <t>ケイカク</t>
    </rPh>
    <rPh sb="6" eb="8">
      <t>ジッシ</t>
    </rPh>
    <phoneticPr fontId="5"/>
  </si>
  <si>
    <t>施設・設備の安全点検</t>
    <rPh sb="0" eb="2">
      <t>シセツ</t>
    </rPh>
    <rPh sb="3" eb="5">
      <t>セツビ</t>
    </rPh>
    <rPh sb="6" eb="8">
      <t>アンゼン</t>
    </rPh>
    <rPh sb="8" eb="10">
      <t>テンケン</t>
    </rPh>
    <phoneticPr fontId="5"/>
  </si>
  <si>
    <t>マニュアル策定・共有</t>
    <rPh sb="5" eb="7">
      <t>サクテイ</t>
    </rPh>
    <rPh sb="8" eb="10">
      <t>キョウユウ</t>
    </rPh>
    <phoneticPr fontId="5"/>
  </si>
  <si>
    <t>児童への安全教育等</t>
    <rPh sb="0" eb="2">
      <t>ジドウ</t>
    </rPh>
    <rPh sb="4" eb="6">
      <t>アンゼン</t>
    </rPh>
    <rPh sb="6" eb="8">
      <t>キョウイク</t>
    </rPh>
    <rPh sb="8" eb="9">
      <t>トウ</t>
    </rPh>
    <phoneticPr fontId="5"/>
  </si>
  <si>
    <t>保護者への周知・共有</t>
    <rPh sb="0" eb="3">
      <t>ホゴシャ</t>
    </rPh>
    <rPh sb="5" eb="7">
      <t>シュウチ</t>
    </rPh>
    <rPh sb="8" eb="10">
      <t>キョウユウ</t>
    </rPh>
    <phoneticPr fontId="5"/>
  </si>
  <si>
    <t>避難訓練等</t>
    <rPh sb="0" eb="2">
      <t>ヒナン</t>
    </rPh>
    <rPh sb="2" eb="4">
      <t>クンレン</t>
    </rPh>
    <rPh sb="4" eb="5">
      <t>トウ</t>
    </rPh>
    <phoneticPr fontId="5"/>
  </si>
  <si>
    <t>その他の訓練</t>
    <rPh sb="2" eb="3">
      <t>タ</t>
    </rPh>
    <rPh sb="4" eb="6">
      <t>クンレン</t>
    </rPh>
    <phoneticPr fontId="5"/>
  </si>
  <si>
    <t>職員への研修・講習</t>
    <rPh sb="0" eb="2">
      <t>ショクイン</t>
    </rPh>
    <rPh sb="4" eb="6">
      <t>ケンシュウ</t>
    </rPh>
    <rPh sb="7" eb="9">
      <t>コウシュウ</t>
    </rPh>
    <phoneticPr fontId="5"/>
  </si>
  <si>
    <t>計画どおり実施できた</t>
    <rPh sb="0" eb="2">
      <t>ケイカク</t>
    </rPh>
    <rPh sb="5" eb="7">
      <t>ジッシ</t>
    </rPh>
    <phoneticPr fontId="5"/>
  </si>
  <si>
    <t>おおむね計画どおり実施できた</t>
    <rPh sb="4" eb="6">
      <t>ケイカク</t>
    </rPh>
    <rPh sb="9" eb="11">
      <t>ジッシ</t>
    </rPh>
    <phoneticPr fontId="5"/>
  </si>
  <si>
    <t>実施できなかった</t>
    <rPh sb="0" eb="2">
      <t>ジッシ</t>
    </rPh>
    <phoneticPr fontId="5"/>
  </si>
  <si>
    <t>③防災・防犯対策計画の作成</t>
    <rPh sb="1" eb="3">
      <t>ボウサイ</t>
    </rPh>
    <rPh sb="4" eb="6">
      <t>ボウハン</t>
    </rPh>
    <rPh sb="6" eb="8">
      <t>タイサク</t>
    </rPh>
    <rPh sb="8" eb="10">
      <t>ケイカク</t>
    </rPh>
    <rPh sb="11" eb="13">
      <t>サクセイ</t>
    </rPh>
    <phoneticPr fontId="5"/>
  </si>
  <si>
    <t>④学校との情報共有</t>
    <rPh sb="1" eb="3">
      <t>ガッコウ</t>
    </rPh>
    <rPh sb="5" eb="7">
      <t>ジョウホウ</t>
    </rPh>
    <rPh sb="7" eb="9">
      <t>キョウユウ</t>
    </rPh>
    <phoneticPr fontId="5"/>
  </si>
  <si>
    <t>⑤保護者への連絡・情報共有</t>
    <rPh sb="1" eb="4">
      <t>ホゴシャ</t>
    </rPh>
    <rPh sb="6" eb="8">
      <t>レンラク</t>
    </rPh>
    <rPh sb="9" eb="11">
      <t>ジョウホウ</t>
    </rPh>
    <rPh sb="11" eb="13">
      <t>キョウユウ</t>
    </rPh>
    <phoneticPr fontId="5"/>
  </si>
  <si>
    <t>⑥苦情・相談窓口の設置</t>
    <rPh sb="1" eb="3">
      <t>クジョウ</t>
    </rPh>
    <rPh sb="4" eb="6">
      <t>ソウダン</t>
    </rPh>
    <rPh sb="6" eb="8">
      <t>マドグチ</t>
    </rPh>
    <rPh sb="9" eb="11">
      <t>セッチ</t>
    </rPh>
    <phoneticPr fontId="5"/>
  </si>
  <si>
    <t>一部実施した</t>
    <rPh sb="0" eb="2">
      <t>イチブ</t>
    </rPh>
    <rPh sb="2" eb="4">
      <t>ジッシ</t>
    </rPh>
    <phoneticPr fontId="5"/>
  </si>
  <si>
    <t>見直し年月日</t>
    <rPh sb="0" eb="2">
      <t>ミナオ</t>
    </rPh>
    <rPh sb="3" eb="6">
      <t>ネンガッピ</t>
    </rPh>
    <phoneticPr fontId="5"/>
  </si>
  <si>
    <t>常勤職員配置（支援員２名以上）の申請</t>
    <rPh sb="0" eb="6">
      <t>ジョウキンショクインハイチ</t>
    </rPh>
    <rPh sb="7" eb="9">
      <t>シエン</t>
    </rPh>
    <rPh sb="9" eb="10">
      <t>イン</t>
    </rPh>
    <rPh sb="16" eb="18">
      <t>シンセイ</t>
    </rPh>
    <phoneticPr fontId="13"/>
  </si>
  <si>
    <t>障害児
担当のR6研修受講○</t>
    <rPh sb="0" eb="2">
      <t>ショウガイ</t>
    </rPh>
    <rPh sb="2" eb="3">
      <t>ジ</t>
    </rPh>
    <rPh sb="4" eb="6">
      <t>タントウ</t>
    </rPh>
    <rPh sb="9" eb="11">
      <t>ケンシュウ</t>
    </rPh>
    <rPh sb="11" eb="13">
      <t>ジュコウ</t>
    </rPh>
    <phoneticPr fontId="5"/>
  </si>
  <si>
    <t>常勤・
非常勤</t>
    <rPh sb="4" eb="7">
      <t>ヒジョウキン</t>
    </rPh>
    <phoneticPr fontId="5"/>
  </si>
  <si>
    <t>認定資格研修修了
年度</t>
    <rPh sb="0" eb="2">
      <t>ニンテイ</t>
    </rPh>
    <rPh sb="2" eb="4">
      <t>シカク</t>
    </rPh>
    <rPh sb="4" eb="6">
      <t>ケンシュウ</t>
    </rPh>
    <rPh sb="6" eb="8">
      <t>シュウリョウ</t>
    </rPh>
    <rPh sb="9" eb="11">
      <t>ネンド</t>
    </rPh>
    <phoneticPr fontId="5"/>
  </si>
  <si>
    <t>送迎時の児童の所在確認
（送迎有りのクラブのみ）</t>
    <rPh sb="0" eb="2">
      <t>ソウゲイ</t>
    </rPh>
    <rPh sb="2" eb="3">
      <t>ジ</t>
    </rPh>
    <rPh sb="4" eb="6">
      <t>ジドウ</t>
    </rPh>
    <rPh sb="7" eb="9">
      <t>ショザイ</t>
    </rPh>
    <rPh sb="9" eb="11">
      <t>カクニン</t>
    </rPh>
    <rPh sb="13" eb="15">
      <t>ソウゲイ</t>
    </rPh>
    <rPh sb="15" eb="16">
      <t>ア</t>
    </rPh>
    <phoneticPr fontId="5"/>
  </si>
  <si>
    <t>マニュアルどおり実施できた</t>
    <rPh sb="8" eb="10">
      <t>ジッシ</t>
    </rPh>
    <phoneticPr fontId="5"/>
  </si>
  <si>
    <t>マニュアルどおり実施できなかった</t>
    <rPh sb="8" eb="10">
      <t>ジッシ</t>
    </rPh>
    <phoneticPr fontId="5"/>
  </si>
  <si>
    <t>送迎の有無</t>
    <rPh sb="0" eb="2">
      <t>ソウゲイ</t>
    </rPh>
    <rPh sb="3" eb="5">
      <t>ウム</t>
    </rPh>
    <phoneticPr fontId="5"/>
  </si>
  <si>
    <t>有り</t>
    <rPh sb="0" eb="1">
      <t>ア</t>
    </rPh>
    <phoneticPr fontId="5"/>
  </si>
  <si>
    <t>マニュアルどおりに実施できた</t>
    <rPh sb="9" eb="11">
      <t>ジッシ</t>
    </rPh>
    <phoneticPr fontId="5"/>
  </si>
  <si>
    <t>（別紙１）　　　　　令和7年度児童クラブ開設日数及び児童数実績報告書</t>
    <rPh sb="1" eb="3">
      <t>ベッシ</t>
    </rPh>
    <rPh sb="13" eb="15">
      <t>ネンド</t>
    </rPh>
    <rPh sb="14" eb="15">
      <t>ド</t>
    </rPh>
    <rPh sb="15" eb="17">
      <t>ジドウ</t>
    </rPh>
    <rPh sb="20" eb="22">
      <t>カイセツ</t>
    </rPh>
    <rPh sb="22" eb="24">
      <t>ニッスウ</t>
    </rPh>
    <rPh sb="24" eb="25">
      <t>オヨ</t>
    </rPh>
    <rPh sb="26" eb="28">
      <t>ジドウ</t>
    </rPh>
    <rPh sb="28" eb="29">
      <t>スウ</t>
    </rPh>
    <rPh sb="29" eb="31">
      <t>ジッセキ</t>
    </rPh>
    <rPh sb="31" eb="34">
      <t>ホウコクショ</t>
    </rPh>
    <phoneticPr fontId="13"/>
  </si>
  <si>
    <t>　　※「令和7年度年間計画書」に記載した年間活動日数を記入してください。</t>
    <rPh sb="7" eb="9">
      <t>ネンド</t>
    </rPh>
    <rPh sb="8" eb="9">
      <t>ガンネン</t>
    </rPh>
    <rPh sb="9" eb="11">
      <t>ネンカン</t>
    </rPh>
    <rPh sb="11" eb="14">
      <t>ケイカクショ</t>
    </rPh>
    <rPh sb="16" eb="18">
      <t>キサイ</t>
    </rPh>
    <rPh sb="20" eb="22">
      <t>ネンカン</t>
    </rPh>
    <rPh sb="22" eb="24">
      <t>カツドウ</t>
    </rPh>
    <rPh sb="24" eb="26">
      <t>ニッスウ</t>
    </rPh>
    <rPh sb="27" eb="29">
      <t>キニュウ</t>
    </rPh>
    <phoneticPr fontId="13"/>
  </si>
  <si>
    <t>（別紙１）　　　　　令和7年度児童クラブ開設日数及び児童数実績報告書【記入例】</t>
    <rPh sb="1" eb="3">
      <t>ベッシ</t>
    </rPh>
    <rPh sb="13" eb="15">
      <t>ネンド</t>
    </rPh>
    <rPh sb="14" eb="15">
      <t>ド</t>
    </rPh>
    <rPh sb="15" eb="17">
      <t>ジドウ</t>
    </rPh>
    <rPh sb="20" eb="22">
      <t>カイセツ</t>
    </rPh>
    <rPh sb="22" eb="24">
      <t>ニッスウ</t>
    </rPh>
    <rPh sb="24" eb="25">
      <t>オヨ</t>
    </rPh>
    <rPh sb="26" eb="28">
      <t>ジドウ</t>
    </rPh>
    <rPh sb="28" eb="29">
      <t>スウ</t>
    </rPh>
    <rPh sb="29" eb="31">
      <t>ジッセキ</t>
    </rPh>
    <rPh sb="31" eb="34">
      <t>ホウコクショ</t>
    </rPh>
    <rPh sb="35" eb="37">
      <t>キニュウ</t>
    </rPh>
    <rPh sb="37" eb="38">
      <t>レイ</t>
    </rPh>
    <phoneticPr fontId="13"/>
  </si>
  <si>
    <t>令和7年度児童クラブ事業実績報告書</t>
    <rPh sb="0" eb="2">
      <t>レイワ</t>
    </rPh>
    <rPh sb="3" eb="5">
      <t>ネンド</t>
    </rPh>
    <rPh sb="5" eb="7">
      <t>ジドウ</t>
    </rPh>
    <rPh sb="10" eb="12">
      <t>ジギョウ</t>
    </rPh>
    <rPh sb="12" eb="14">
      <t>ジッセキ</t>
    </rPh>
    <rPh sb="14" eb="17">
      <t>ホウコクショ</t>
    </rPh>
    <phoneticPr fontId="5"/>
  </si>
  <si>
    <t>令和7年度　児童クラブ事業実績報告書　　　</t>
    <rPh sb="0" eb="2">
      <t>レイワ</t>
    </rPh>
    <rPh sb="3" eb="5">
      <t>ネンド</t>
    </rPh>
    <rPh sb="6" eb="8">
      <t>ジドウ</t>
    </rPh>
    <rPh sb="13" eb="15">
      <t>ジッセキ</t>
    </rPh>
    <rPh sb="15" eb="18">
      <t>ホウコクショ</t>
    </rPh>
    <phoneticPr fontId="5"/>
  </si>
  <si>
    <t>②令和7年度安全計画の実施</t>
    <rPh sb="1" eb="3">
      <t>レイワ</t>
    </rPh>
    <rPh sb="4" eb="5">
      <t>ネン</t>
    </rPh>
    <rPh sb="5" eb="6">
      <t>ド</t>
    </rPh>
    <rPh sb="6" eb="8">
      <t>アンゼン</t>
    </rPh>
    <rPh sb="8" eb="10">
      <t>ケイカク</t>
    </rPh>
    <rPh sb="11" eb="13">
      <t>ジッシ</t>
    </rPh>
    <phoneticPr fontId="5"/>
  </si>
  <si>
    <t>⑥児童虐待早期発見への取組</t>
    <rPh sb="1" eb="3">
      <t>ジドウ</t>
    </rPh>
    <rPh sb="3" eb="5">
      <t>ギャクタイ</t>
    </rPh>
    <rPh sb="5" eb="7">
      <t>ソウキ</t>
    </rPh>
    <rPh sb="7" eb="9">
      <t>ハッケン</t>
    </rPh>
    <rPh sb="11" eb="13">
      <t>トリクミ</t>
    </rPh>
    <phoneticPr fontId="5"/>
  </si>
  <si>
    <t xml:space="preserve">　日々の支援の中で身体的・精神的状態の確認を行った。
　児童虐待が疑われる場合には各自の判断だけでなく運営主体の責任者と協議をするよう仕組みをつくっている。
</t>
    <rPh sb="1" eb="3">
      <t>ヒビ</t>
    </rPh>
    <rPh sb="4" eb="6">
      <t>シエン</t>
    </rPh>
    <rPh sb="7" eb="8">
      <t>ナカ</t>
    </rPh>
    <rPh sb="9" eb="12">
      <t>シンタイテキ</t>
    </rPh>
    <rPh sb="13" eb="16">
      <t>セイシンテキ</t>
    </rPh>
    <rPh sb="16" eb="18">
      <t>ジョウタイ</t>
    </rPh>
    <rPh sb="19" eb="21">
      <t>カクニン</t>
    </rPh>
    <rPh sb="22" eb="23">
      <t>オコナ</t>
    </rPh>
    <rPh sb="28" eb="30">
      <t>ジドウ</t>
    </rPh>
    <rPh sb="30" eb="32">
      <t>ギャクタイ</t>
    </rPh>
    <rPh sb="33" eb="34">
      <t>ウタガ</t>
    </rPh>
    <rPh sb="37" eb="39">
      <t>バアイ</t>
    </rPh>
    <rPh sb="41" eb="43">
      <t>カクジ</t>
    </rPh>
    <rPh sb="44" eb="46">
      <t>ハンダン</t>
    </rPh>
    <rPh sb="51" eb="53">
      <t>ウンエイ</t>
    </rPh>
    <rPh sb="53" eb="55">
      <t>シュタイ</t>
    </rPh>
    <rPh sb="56" eb="59">
      <t>セキニンシャ</t>
    </rPh>
    <rPh sb="60" eb="62">
      <t>キョウギ</t>
    </rPh>
    <rPh sb="67" eb="69">
      <t>シク</t>
    </rPh>
    <phoneticPr fontId="6"/>
  </si>
  <si>
    <t>令和７年度の児童クラブ実績報告について、別紙のとおり提出いたします。</t>
    <rPh sb="0" eb="2">
      <t>レイワ</t>
    </rPh>
    <rPh sb="3" eb="5">
      <t>ネンド</t>
    </rPh>
    <rPh sb="6" eb="8">
      <t>ジドウ</t>
    </rPh>
    <rPh sb="11" eb="13">
      <t>ジッセキ</t>
    </rPh>
    <rPh sb="13" eb="15">
      <t>ホウコク</t>
    </rPh>
    <rPh sb="20" eb="22">
      <t>ベッシ</t>
    </rPh>
    <rPh sb="26" eb="28">
      <t>テイシュツ</t>
    </rPh>
    <phoneticPr fontId="5"/>
  </si>
  <si>
    <t>令和７年度　児童クラブ事業実績報告書　　　</t>
    <rPh sb="0" eb="2">
      <t>レイワ</t>
    </rPh>
    <rPh sb="3" eb="5">
      <t>ネンド</t>
    </rPh>
    <rPh sb="6" eb="8">
      <t>ジドウ</t>
    </rPh>
    <rPh sb="13" eb="15">
      <t>ジッセキ</t>
    </rPh>
    <rPh sb="15" eb="18">
      <t>ホウコクショ</t>
    </rPh>
    <phoneticPr fontId="5"/>
  </si>
  <si>
    <t>R7.8.1　
R8.2.26</t>
    <phoneticPr fontId="5"/>
  </si>
  <si>
    <t>令和７年４月</t>
    <rPh sb="0" eb="2">
      <t>レイワ</t>
    </rPh>
    <rPh sb="3" eb="4">
      <t>ネン</t>
    </rPh>
    <rPh sb="5" eb="6">
      <t>ガツ</t>
    </rPh>
    <phoneticPr fontId="5"/>
  </si>
  <si>
    <t>令和７年５月</t>
    <rPh sb="0" eb="2">
      <t>レイワ</t>
    </rPh>
    <rPh sb="3" eb="4">
      <t>ネン</t>
    </rPh>
    <rPh sb="5" eb="6">
      <t>ガツ</t>
    </rPh>
    <phoneticPr fontId="5"/>
  </si>
  <si>
    <t>令和７年６月</t>
    <rPh sb="0" eb="2">
      <t>レイワ</t>
    </rPh>
    <rPh sb="3" eb="4">
      <t>ネン</t>
    </rPh>
    <rPh sb="5" eb="6">
      <t>ガツ</t>
    </rPh>
    <phoneticPr fontId="5"/>
  </si>
  <si>
    <t>令和７年７月</t>
    <rPh sb="0" eb="2">
      <t>レイワ</t>
    </rPh>
    <rPh sb="3" eb="4">
      <t>ネン</t>
    </rPh>
    <rPh sb="5" eb="6">
      <t>ガツ</t>
    </rPh>
    <phoneticPr fontId="5"/>
  </si>
  <si>
    <t>令和７年８月</t>
    <rPh sb="0" eb="2">
      <t>レイワ</t>
    </rPh>
    <rPh sb="3" eb="4">
      <t>ネン</t>
    </rPh>
    <rPh sb="5" eb="6">
      <t>ガツ</t>
    </rPh>
    <phoneticPr fontId="5"/>
  </si>
  <si>
    <t>令和７年９月</t>
    <rPh sb="0" eb="2">
      <t>レイワ</t>
    </rPh>
    <rPh sb="3" eb="4">
      <t>ネン</t>
    </rPh>
    <rPh sb="5" eb="6">
      <t>ガツ</t>
    </rPh>
    <phoneticPr fontId="5"/>
  </si>
  <si>
    <t>令和７年１０月</t>
    <rPh sb="0" eb="2">
      <t>レイワ</t>
    </rPh>
    <rPh sb="3" eb="4">
      <t>ネン</t>
    </rPh>
    <rPh sb="6" eb="7">
      <t>ガツ</t>
    </rPh>
    <phoneticPr fontId="5"/>
  </si>
  <si>
    <t>令和７年１１月</t>
    <rPh sb="0" eb="2">
      <t>レイワ</t>
    </rPh>
    <rPh sb="3" eb="4">
      <t>ネン</t>
    </rPh>
    <rPh sb="6" eb="7">
      <t>ガツ</t>
    </rPh>
    <phoneticPr fontId="5"/>
  </si>
  <si>
    <t>令和７年１２月</t>
    <rPh sb="0" eb="2">
      <t>レイワ</t>
    </rPh>
    <rPh sb="3" eb="4">
      <t>ネン</t>
    </rPh>
    <rPh sb="6" eb="7">
      <t>ガツ</t>
    </rPh>
    <phoneticPr fontId="5"/>
  </si>
  <si>
    <t>令和８年１月</t>
    <rPh sb="0" eb="2">
      <t>レイワ</t>
    </rPh>
    <rPh sb="3" eb="4">
      <t>ネン</t>
    </rPh>
    <rPh sb="5" eb="6">
      <t>ガツ</t>
    </rPh>
    <phoneticPr fontId="5"/>
  </si>
  <si>
    <t>令和８年２月</t>
    <rPh sb="0" eb="2">
      <t>レイワ</t>
    </rPh>
    <rPh sb="3" eb="4">
      <t>ネン</t>
    </rPh>
    <rPh sb="5" eb="6">
      <t>ガツ</t>
    </rPh>
    <phoneticPr fontId="5"/>
  </si>
  <si>
    <t>令和８年３月</t>
    <rPh sb="0" eb="2">
      <t>レイワ</t>
    </rPh>
    <rPh sb="3" eb="4">
      <t>ネン</t>
    </rPh>
    <rPh sb="5" eb="6">
      <t>ガツ</t>
    </rPh>
    <phoneticPr fontId="5"/>
  </si>
  <si>
    <r>
      <t xml:space="preserve"> </t>
    </r>
    <r>
      <rPr>
        <b/>
        <sz val="16"/>
        <rFont val="ＭＳ 明朝"/>
        <family val="1"/>
        <charset val="128"/>
      </rPr>
      <t>令和７年度　収支決算書</t>
    </r>
    <rPh sb="1" eb="3">
      <t>レイワ</t>
    </rPh>
    <rPh sb="4" eb="6">
      <t>ネンド</t>
    </rPh>
    <rPh sb="7" eb="9">
      <t>シュウシ</t>
    </rPh>
    <rPh sb="9" eb="12">
      <t>ケッサンショ</t>
    </rPh>
    <phoneticPr fontId="13"/>
  </si>
  <si>
    <t>支援員等処遇改善費
（月額9,000円相当）</t>
    <rPh sb="0" eb="2">
      <t>シエン</t>
    </rPh>
    <rPh sb="2" eb="3">
      <t>イン</t>
    </rPh>
    <rPh sb="3" eb="4">
      <t>トウ</t>
    </rPh>
    <rPh sb="4" eb="6">
      <t>ショグウ</t>
    </rPh>
    <rPh sb="6" eb="8">
      <t>カイゼン</t>
    </rPh>
    <rPh sb="8" eb="9">
      <t>ヒ</t>
    </rPh>
    <rPh sb="11" eb="12">
      <t>ツキ</t>
    </rPh>
    <rPh sb="12" eb="13">
      <t>ガク</t>
    </rPh>
    <rPh sb="18" eb="19">
      <t>エン</t>
    </rPh>
    <rPh sb="19" eb="21">
      <t>ソウトウ</t>
    </rPh>
    <phoneticPr fontId="13"/>
  </si>
  <si>
    <t>●令和７年度放課後児童クラブ委託料単価　</t>
    <rPh sb="1" eb="3">
      <t>レイワ</t>
    </rPh>
    <rPh sb="4" eb="6">
      <t>ネンド</t>
    </rPh>
    <rPh sb="6" eb="9">
      <t>ホウカゴ</t>
    </rPh>
    <rPh sb="9" eb="11">
      <t>ジドウ</t>
    </rPh>
    <rPh sb="14" eb="17">
      <t>イタクリョウ</t>
    </rPh>
    <rPh sb="17" eb="19">
      <t>タンカ</t>
    </rPh>
    <phoneticPr fontId="13"/>
  </si>
  <si>
    <t>（年間開所日数-250日）×単価　（１日8時間以上開設する場合）</t>
    <rPh sb="1" eb="3">
      <t>ネンカン</t>
    </rPh>
    <rPh sb="3" eb="5">
      <t>カイショ</t>
    </rPh>
    <rPh sb="5" eb="7">
      <t>ニッスウ</t>
    </rPh>
    <rPh sb="11" eb="12">
      <t>ヒ</t>
    </rPh>
    <rPh sb="14" eb="16">
      <t>タンカ</t>
    </rPh>
    <rPh sb="19" eb="20">
      <t>ヒ</t>
    </rPh>
    <rPh sb="21" eb="23">
      <t>ジカン</t>
    </rPh>
    <rPh sb="23" eb="25">
      <t>イジョウ</t>
    </rPh>
    <rPh sb="25" eb="27">
      <t>カイセツ</t>
    </rPh>
    <rPh sb="29" eb="31">
      <t>バアイ</t>
    </rPh>
    <phoneticPr fontId="13"/>
  </si>
  <si>
    <r>
      <t>長期休暇中に支援の単位を新たに設けて運営する場合　開設日数×</t>
    </r>
    <r>
      <rPr>
        <sz val="11"/>
        <rFont val="HGSｺﾞｼｯｸM"/>
        <family val="3"/>
        <charset val="128"/>
      </rPr>
      <t>単価</t>
    </r>
    <rPh sb="0" eb="2">
      <t>チョウキ</t>
    </rPh>
    <rPh sb="2" eb="4">
      <t>キュウカ</t>
    </rPh>
    <rPh sb="4" eb="5">
      <t>チュウ</t>
    </rPh>
    <rPh sb="6" eb="8">
      <t>シエン</t>
    </rPh>
    <rPh sb="9" eb="11">
      <t>タンイ</t>
    </rPh>
    <rPh sb="12" eb="13">
      <t>アラ</t>
    </rPh>
    <rPh sb="15" eb="16">
      <t>モウ</t>
    </rPh>
    <rPh sb="18" eb="20">
      <t>ウンエイ</t>
    </rPh>
    <rPh sb="22" eb="24">
      <t>バアイ</t>
    </rPh>
    <rPh sb="25" eb="27">
      <t>カイセツ</t>
    </rPh>
    <rPh sb="27" eb="29">
      <t>ニッスウ</t>
    </rPh>
    <rPh sb="30" eb="32">
      <t>タンカ</t>
    </rPh>
    <phoneticPr fontId="13"/>
  </si>
  <si>
    <t>　平日に18時半を超える時間の年間平均時間
　（上限2時間）×単価　</t>
    <rPh sb="1" eb="3">
      <t>ヘイジツ</t>
    </rPh>
    <rPh sb="6" eb="7">
      <t>ジ</t>
    </rPh>
    <rPh sb="7" eb="8">
      <t>ハン</t>
    </rPh>
    <rPh sb="9" eb="10">
      <t>コ</t>
    </rPh>
    <rPh sb="12" eb="14">
      <t>ジカン</t>
    </rPh>
    <rPh sb="15" eb="17">
      <t>ネンカン</t>
    </rPh>
    <rPh sb="17" eb="19">
      <t>ヘイキン</t>
    </rPh>
    <rPh sb="19" eb="21">
      <t>ジカン</t>
    </rPh>
    <rPh sb="24" eb="26">
      <t>ジョウゲン</t>
    </rPh>
    <rPh sb="27" eb="29">
      <t>ジカン</t>
    </rPh>
    <rPh sb="31" eb="33">
      <t>タンカ</t>
    </rPh>
    <phoneticPr fontId="13"/>
  </si>
  <si>
    <t>　長期休暇に1日8時間を超える時間の年間平均時間
　（上限2時間）×単価</t>
    <rPh sb="1" eb="3">
      <t>チョウキ</t>
    </rPh>
    <rPh sb="3" eb="5">
      <t>キュウカ</t>
    </rPh>
    <rPh sb="7" eb="8">
      <t>ヒ</t>
    </rPh>
    <rPh sb="9" eb="11">
      <t>ジカン</t>
    </rPh>
    <rPh sb="12" eb="13">
      <t>コ</t>
    </rPh>
    <rPh sb="15" eb="17">
      <t>ジカン</t>
    </rPh>
    <rPh sb="18" eb="20">
      <t>ネンカン</t>
    </rPh>
    <rPh sb="20" eb="22">
      <t>ヘイキン</t>
    </rPh>
    <rPh sb="22" eb="24">
      <t>ジカン</t>
    </rPh>
    <rPh sb="27" eb="29">
      <t>ジョウゲン</t>
    </rPh>
    <rPh sb="30" eb="32">
      <t>ジカン</t>
    </rPh>
    <rPh sb="34" eb="36">
      <t>タンカ</t>
    </rPh>
    <phoneticPr fontId="13"/>
  </si>
  <si>
    <t>市の施設以外の施設を利用して活動する児童クラブが対象（H27以降開設）　</t>
    <rPh sb="0" eb="1">
      <t>シ</t>
    </rPh>
    <rPh sb="2" eb="4">
      <t>シセツ</t>
    </rPh>
    <rPh sb="4" eb="6">
      <t>イガイ</t>
    </rPh>
    <rPh sb="30" eb="32">
      <t>イコウ</t>
    </rPh>
    <rPh sb="32" eb="34">
      <t>カイセツ</t>
    </rPh>
    <phoneticPr fontId="13"/>
  </si>
  <si>
    <t>市の施設以外の施設を利用して活動する児童クラブが対象　（H26以前開設）</t>
    <rPh sb="0" eb="1">
      <t>シ</t>
    </rPh>
    <rPh sb="2" eb="4">
      <t>シセツ</t>
    </rPh>
    <rPh sb="4" eb="6">
      <t>イガイ</t>
    </rPh>
    <rPh sb="31" eb="33">
      <t>イゼン</t>
    </rPh>
    <rPh sb="33" eb="35">
      <t>カイセツ</t>
    </rPh>
    <phoneticPr fontId="13"/>
  </si>
  <si>
    <t>○</t>
  </si>
  <si>
    <t>　放課後児童支援員を配置　対象職員１人当たり　131,000円（上限額）</t>
    <rPh sb="1" eb="4">
      <t>ホウカゴ</t>
    </rPh>
    <rPh sb="4" eb="6">
      <t>ジドウ</t>
    </rPh>
    <rPh sb="6" eb="8">
      <t>シエン</t>
    </rPh>
    <rPh sb="8" eb="9">
      <t>イン</t>
    </rPh>
    <rPh sb="10" eb="12">
      <t>ハイチ</t>
    </rPh>
    <rPh sb="13" eb="15">
      <t>タイショウ</t>
    </rPh>
    <rPh sb="15" eb="17">
      <t>ショクイン</t>
    </rPh>
    <rPh sb="18" eb="19">
      <t>ニン</t>
    </rPh>
    <rPh sb="19" eb="20">
      <t>ア</t>
    </rPh>
    <rPh sb="30" eb="31">
      <t>エン</t>
    </rPh>
    <rPh sb="32" eb="35">
      <t>ジョウゲンガク</t>
    </rPh>
    <phoneticPr fontId="13"/>
  </si>
  <si>
    <t>　概ね経験年数５年以上の放課後児童支援員で一定の研修を受講した
　者を配置　対象職員1人当たり　263,000円（上限額）</t>
    <rPh sb="1" eb="2">
      <t>オオム</t>
    </rPh>
    <rPh sb="3" eb="5">
      <t>ケイケン</t>
    </rPh>
    <rPh sb="5" eb="7">
      <t>ネンスウ</t>
    </rPh>
    <rPh sb="8" eb="11">
      <t>ネンイジョウ</t>
    </rPh>
    <rPh sb="12" eb="15">
      <t>ホウカゴ</t>
    </rPh>
    <rPh sb="15" eb="17">
      <t>ジドウ</t>
    </rPh>
    <rPh sb="17" eb="19">
      <t>シエン</t>
    </rPh>
    <rPh sb="19" eb="20">
      <t>イン</t>
    </rPh>
    <rPh sb="21" eb="23">
      <t>イッテイ</t>
    </rPh>
    <rPh sb="24" eb="26">
      <t>ケンシュウ</t>
    </rPh>
    <rPh sb="27" eb="29">
      <t>ジュコウ</t>
    </rPh>
    <rPh sb="33" eb="34">
      <t>モノ</t>
    </rPh>
    <rPh sb="35" eb="37">
      <t>ハイチ</t>
    </rPh>
    <rPh sb="38" eb="40">
      <t>タイショウ</t>
    </rPh>
    <rPh sb="40" eb="42">
      <t>ショクイン</t>
    </rPh>
    <rPh sb="43" eb="44">
      <t>ニン</t>
    </rPh>
    <rPh sb="44" eb="45">
      <t>ア</t>
    </rPh>
    <rPh sb="55" eb="56">
      <t>エン</t>
    </rPh>
    <rPh sb="57" eb="60">
      <t>ジョウゲンガク</t>
    </rPh>
    <phoneticPr fontId="13"/>
  </si>
  <si>
    <t>　②の条件を満たす概ね経験年数１０年以上の放課後児童支援員で事業
　所長的立場にある者を配置　対象職員１人当たり　394,000円（上限額）</t>
    <rPh sb="3" eb="5">
      <t>ジョウケン</t>
    </rPh>
    <rPh sb="6" eb="7">
      <t>ミ</t>
    </rPh>
    <rPh sb="9" eb="10">
      <t>オオム</t>
    </rPh>
    <rPh sb="11" eb="13">
      <t>ケイケン</t>
    </rPh>
    <rPh sb="13" eb="15">
      <t>ネンスウ</t>
    </rPh>
    <rPh sb="17" eb="18">
      <t>ネン</t>
    </rPh>
    <rPh sb="18" eb="20">
      <t>イジョウ</t>
    </rPh>
    <rPh sb="21" eb="24">
      <t>ホウカゴ</t>
    </rPh>
    <rPh sb="24" eb="26">
      <t>ジドウ</t>
    </rPh>
    <rPh sb="26" eb="28">
      <t>シエン</t>
    </rPh>
    <rPh sb="28" eb="29">
      <t>イン</t>
    </rPh>
    <rPh sb="30" eb="32">
      <t>ジギョウ</t>
    </rPh>
    <rPh sb="34" eb="36">
      <t>ショチョウ</t>
    </rPh>
    <rPh sb="36" eb="37">
      <t>テキ</t>
    </rPh>
    <rPh sb="37" eb="39">
      <t>タチバ</t>
    </rPh>
    <rPh sb="42" eb="43">
      <t>モノ</t>
    </rPh>
    <rPh sb="44" eb="46">
      <t>ハイチ</t>
    </rPh>
    <rPh sb="47" eb="49">
      <t>タイショウ</t>
    </rPh>
    <rPh sb="49" eb="51">
      <t>ショクイン</t>
    </rPh>
    <rPh sb="52" eb="53">
      <t>ニン</t>
    </rPh>
    <rPh sb="53" eb="54">
      <t>ア</t>
    </rPh>
    <rPh sb="64" eb="65">
      <t>エン</t>
    </rPh>
    <rPh sb="66" eb="69">
      <t>ジョウゲンガク</t>
    </rPh>
    <phoneticPr fontId="13"/>
  </si>
  <si>
    <r>
      <t xml:space="preserve"> </t>
    </r>
    <r>
      <rPr>
        <b/>
        <sz val="16"/>
        <rFont val="ＭＳ 明朝"/>
        <family val="1"/>
        <charset val="128"/>
      </rPr>
      <t>令和7年度　収支決算書</t>
    </r>
    <rPh sb="1" eb="3">
      <t>レイワ</t>
    </rPh>
    <rPh sb="4" eb="6">
      <t>ネンド</t>
    </rPh>
    <rPh sb="7" eb="9">
      <t>シュウシ</t>
    </rPh>
    <rPh sb="9" eb="12">
      <t>ケッサンショ</t>
    </rPh>
    <phoneticPr fontId="13"/>
  </si>
  <si>
    <t>平均利用人数 30人</t>
    <phoneticPr fontId="5"/>
  </si>
  <si>
    <t>(294日-250日)×28,000円</t>
    <phoneticPr fontId="5"/>
  </si>
  <si>
    <t>28,000×30日</t>
    <rPh sb="9" eb="10">
      <t>ニチ</t>
    </rPh>
    <phoneticPr fontId="13"/>
  </si>
  <si>
    <t>10,000円×30人×12か月</t>
    <rPh sb="6" eb="7">
      <t>エン</t>
    </rPh>
    <rPh sb="10" eb="11">
      <t>ニン</t>
    </rPh>
    <rPh sb="15" eb="16">
      <t>ゲツ</t>
    </rPh>
    <phoneticPr fontId="13"/>
  </si>
  <si>
    <t>2,000円×30人×12か月</t>
    <rPh sb="5" eb="6">
      <t>エン</t>
    </rPh>
    <rPh sb="9" eb="10">
      <t>ニン</t>
    </rPh>
    <rPh sb="14" eb="15">
      <t>ゲツ</t>
    </rPh>
    <phoneticPr fontId="13"/>
  </si>
  <si>
    <t>月給180,000×12か月×2名
交通費6,000×12か月×2名</t>
    <rPh sb="0" eb="2">
      <t>ゲッキュウ</t>
    </rPh>
    <rPh sb="13" eb="14">
      <t>ゲツ</t>
    </rPh>
    <rPh sb="16" eb="17">
      <t>メイ</t>
    </rPh>
    <rPh sb="18" eb="21">
      <t>コウツウヒ</t>
    </rPh>
    <rPh sb="30" eb="31">
      <t>ゲツ</t>
    </rPh>
    <rPh sb="33" eb="34">
      <t>メイ</t>
    </rPh>
    <phoneticPr fontId="13"/>
  </si>
  <si>
    <t>2,000円×30人×12か月</t>
    <rPh sb="3" eb="4">
      <t>エン</t>
    </rPh>
    <rPh sb="12" eb="13">
      <t>ゲツ</t>
    </rPh>
    <phoneticPr fontId="13"/>
  </si>
  <si>
    <t>月額100,000円×12か月</t>
    <rPh sb="0" eb="1">
      <t>ガク</t>
    </rPh>
    <rPh sb="8" eb="9">
      <t>エン</t>
    </rPh>
    <rPh sb="13" eb="14">
      <t>ゲツ</t>
    </rPh>
    <phoneticPr fontId="5"/>
  </si>
  <si>
    <t>繰越金661,802円、積立金400,000円</t>
    <rPh sb="0" eb="2">
      <t>クリコシ</t>
    </rPh>
    <rPh sb="2" eb="3">
      <t>キン</t>
    </rPh>
    <rPh sb="10" eb="11">
      <t>エン</t>
    </rPh>
    <rPh sb="12" eb="14">
      <t>ツミタテ</t>
    </rPh>
    <rPh sb="14" eb="15">
      <t>キン</t>
    </rPh>
    <rPh sb="22" eb="23">
      <t>エン</t>
    </rPh>
    <phoneticPr fontId="5"/>
  </si>
  <si>
    <t>令和７年度</t>
    <rPh sb="0" eb="2">
      <t>レイワ</t>
    </rPh>
    <rPh sb="3" eb="4">
      <t>ネン</t>
    </rPh>
    <rPh sb="4" eb="5">
      <t>ド</t>
    </rPh>
    <phoneticPr fontId="5"/>
  </si>
  <si>
    <r>
      <t>勤務
年数
（</t>
    </r>
    <r>
      <rPr>
        <sz val="10"/>
        <color rgb="FFFF0000"/>
        <rFont val="HGPｺﾞｼｯｸM"/>
        <family val="3"/>
        <charset val="128"/>
      </rPr>
      <t>Ｒ7.４</t>
    </r>
    <r>
      <rPr>
        <sz val="10"/>
        <color rgb="FF000000"/>
        <rFont val="HGPｺﾞｼｯｸM"/>
        <family val="3"/>
        <charset val="128"/>
      </rPr>
      <t>月時点）</t>
    </r>
    <rPh sb="0" eb="2">
      <t>キンム</t>
    </rPh>
    <rPh sb="3" eb="5">
      <t>ネンスウ</t>
    </rPh>
    <rPh sb="11" eb="12">
      <t>ガツ</t>
    </rPh>
    <rPh sb="12" eb="14">
      <t>ジテン</t>
    </rPh>
    <phoneticPr fontId="5"/>
  </si>
  <si>
    <t>令和7年度中の
雇用期間</t>
    <rPh sb="0" eb="2">
      <t>レイワ</t>
    </rPh>
    <rPh sb="3" eb="5">
      <t>ネンド</t>
    </rPh>
    <rPh sb="5" eb="6">
      <t>チュウ</t>
    </rPh>
    <rPh sb="8" eb="10">
      <t>コヨウ</t>
    </rPh>
    <rPh sb="10" eb="12">
      <t>キカン</t>
    </rPh>
    <phoneticPr fontId="5"/>
  </si>
  <si>
    <t>⑦児童虐待早期発見への取組</t>
    <rPh sb="1" eb="3">
      <t>ジドウ</t>
    </rPh>
    <rPh sb="3" eb="5">
      <t>ギャクタイ</t>
    </rPh>
    <rPh sb="5" eb="7">
      <t>ソウキ</t>
    </rPh>
    <rPh sb="7" eb="9">
      <t>ハッケン</t>
    </rPh>
    <rPh sb="11" eb="13">
      <t>トリクミ</t>
    </rPh>
    <phoneticPr fontId="5"/>
  </si>
  <si>
    <t>選択してください</t>
    <phoneticPr fontId="5"/>
  </si>
  <si>
    <t>行　　　事　　　名</t>
    <phoneticPr fontId="5"/>
  </si>
  <si>
    <t>定員</t>
    <rPh sb="0" eb="2">
      <t>テイイン</t>
    </rPh>
    <phoneticPr fontId="5"/>
  </si>
  <si>
    <t>名</t>
    <rPh sb="0" eb="1">
      <t>メイ</t>
    </rPh>
    <phoneticPr fontId="5"/>
  </si>
  <si>
    <t>電気代・ガス代・水道代</t>
    <rPh sb="0" eb="3">
      <t>デンキダイ</t>
    </rPh>
    <rPh sb="6" eb="7">
      <t>ダイ</t>
    </rPh>
    <rPh sb="8" eb="10">
      <t>スイドウ</t>
    </rPh>
    <rPh sb="10" eb="11">
      <t>ダイ</t>
    </rPh>
    <phoneticPr fontId="5"/>
  </si>
  <si>
    <t>事業運営継続支援事業補助金</t>
    <rPh sb="8" eb="10">
      <t>ジギョウ</t>
    </rPh>
    <rPh sb="10" eb="13">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</si>
</sst>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0.0_);[Red]\(0.0\)"/>
    <numFmt numFmtId="178" formatCode="h&quot;時&quot;mm&quot;分&quot;;@"/>
    <numFmt numFmtId="179" formatCode="#,##0_ "/>
    <numFmt numFmtId="180" formatCode="#,##0;&quot;▲ &quot;#,##0"/>
    <numFmt numFmtId="181" formatCode="[$-F400]h:mm:ss\ AM/PM"/>
    <numFmt numFmtId="182" formatCode="0.000_);[Red]\(0.000\)"/>
    <numFmt numFmtId="183" formatCode="#,##0.00;&quot;▲ &quot;#,##0.00"/>
    <numFmt numFmtId="184" formatCode="[$-411]ge\.m\.d;@"/>
  </numFmts>
  <fonts count="87">
    <font>
      <sz val="11"/>
      <color theme="1"/>
      <name val="游ゴシック"/>
      <family val="2"/>
      <charset val="128"/>
      <scheme val="minor"/>
    </font>
    <font>
      <sz val="12"/>
      <color theme="1"/>
      <name val="HGPｺﾞｼｯｸM"/>
      <family val="3"/>
      <charset val="128"/>
    </font>
    <font>
      <u/>
      <sz val="12"/>
      <color theme="1"/>
      <name val="HGPｺﾞｼｯｸM"/>
      <family val="3"/>
      <charset val="128"/>
    </font>
    <font>
      <sz val="10"/>
      <color theme="1"/>
      <name val="HGPｺﾞｼｯｸM"/>
      <family val="3"/>
      <charset val="128"/>
    </font>
    <font>
      <sz val="11"/>
      <color theme="1"/>
      <name val="HGPｺﾞｼｯｸM"/>
      <family val="3"/>
      <charset val="128"/>
    </font>
    <font>
      <sz val="6"/>
      <name val="游ゴシック"/>
      <family val="2"/>
      <charset val="128"/>
      <scheme val="minor"/>
    </font>
    <font>
      <sz val="10"/>
      <color rgb="FF000000"/>
      <name val="HGPｺﾞｼｯｸM"/>
      <family val="3"/>
      <charset val="128"/>
    </font>
    <font>
      <sz val="8"/>
      <color rgb="FF000000"/>
      <name val="HGPｺﾞｼｯｸM"/>
      <family val="3"/>
      <charset val="128"/>
    </font>
    <font>
      <sz val="11"/>
      <color rgb="FF000000"/>
      <name val="HGPｺﾞｼｯｸM"/>
      <family val="3"/>
      <charset val="128"/>
    </font>
    <font>
      <sz val="12"/>
      <color theme="1"/>
      <name val="游ゴシック"/>
      <family val="2"/>
      <charset val="128"/>
      <scheme val="minor"/>
    </font>
    <font>
      <sz val="11"/>
      <color rgb="FFFF0000"/>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HGPｺﾞｼｯｸM"/>
      <family val="3"/>
      <charset val="128"/>
    </font>
    <font>
      <sz val="16"/>
      <name val="ＭＳ 明朝"/>
      <family val="1"/>
      <charset val="128"/>
    </font>
    <font>
      <b/>
      <sz val="16"/>
      <name val="ＭＳ 明朝"/>
      <family val="1"/>
      <charset val="128"/>
    </font>
    <font>
      <b/>
      <sz val="11"/>
      <name val="ＭＳ 明朝"/>
      <family val="1"/>
      <charset val="128"/>
    </font>
    <font>
      <sz val="12"/>
      <name val="ＭＳ 明朝"/>
      <family val="1"/>
      <charset val="128"/>
    </font>
    <font>
      <b/>
      <sz val="12"/>
      <name val="ＭＳ 明朝"/>
      <family val="1"/>
      <charset val="128"/>
    </font>
    <font>
      <b/>
      <sz val="10"/>
      <name val="ＭＳ 明朝"/>
      <family val="1"/>
      <charset val="128"/>
    </font>
    <font>
      <sz val="9"/>
      <name val="ＭＳ 明朝"/>
      <family val="1"/>
      <charset val="128"/>
    </font>
    <font>
      <sz val="10"/>
      <name val="ＭＳ 明朝"/>
      <family val="1"/>
      <charset val="128"/>
    </font>
    <font>
      <b/>
      <sz val="9"/>
      <name val="ＭＳ 明朝"/>
      <family val="1"/>
      <charset val="128"/>
    </font>
    <font>
      <b/>
      <sz val="11"/>
      <name val="HGPｺﾞｼｯｸM"/>
      <family val="3"/>
      <charset val="128"/>
    </font>
    <font>
      <b/>
      <sz val="8"/>
      <name val="ＭＳ 明朝"/>
      <family val="1"/>
      <charset val="128"/>
    </font>
    <font>
      <b/>
      <sz val="14"/>
      <name val="HGPｺﾞｼｯｸM"/>
      <family val="3"/>
      <charset val="128"/>
    </font>
    <font>
      <u/>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b/>
      <sz val="14"/>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theme="1"/>
      <name val="ＭＳ Ｐ明朝"/>
      <family val="1"/>
      <charset val="128"/>
    </font>
    <font>
      <b/>
      <sz val="14"/>
      <color theme="1"/>
      <name val="ＭＳ Ｐ明朝"/>
      <family val="1"/>
      <charset val="128"/>
    </font>
    <font>
      <sz val="12"/>
      <color theme="1"/>
      <name val="ＭＳ Ｐ明朝"/>
      <family val="1"/>
      <charset val="128"/>
    </font>
    <font>
      <sz val="10"/>
      <color theme="1"/>
      <name val="ＭＳ Ｐ明朝"/>
      <family val="1"/>
      <charset val="128"/>
    </font>
    <font>
      <u/>
      <sz val="11"/>
      <color theme="1"/>
      <name val="ＭＳ Ｐ明朝"/>
      <family val="1"/>
      <charset val="128"/>
    </font>
    <font>
      <sz val="11"/>
      <color theme="1"/>
      <name val="ＭＳ 明朝"/>
      <family val="1"/>
      <charset val="128"/>
    </font>
    <font>
      <sz val="12"/>
      <color theme="1"/>
      <name val="ＭＳ 明朝"/>
      <family val="1"/>
      <charset val="128"/>
    </font>
    <font>
      <u/>
      <sz val="12"/>
      <color theme="1"/>
      <name val="ＭＳ 明朝"/>
      <family val="1"/>
      <charset val="128"/>
    </font>
    <font>
      <b/>
      <sz val="14"/>
      <color theme="1"/>
      <name val="ＭＳ 明朝"/>
      <family val="1"/>
      <charset val="128"/>
    </font>
    <font>
      <b/>
      <sz val="12"/>
      <color theme="1"/>
      <name val="ＭＳ 明朝"/>
      <family val="1"/>
      <charset val="128"/>
    </font>
    <font>
      <sz val="16"/>
      <color theme="1"/>
      <name val="HGPｺﾞｼｯｸM"/>
      <family val="3"/>
      <charset val="128"/>
    </font>
    <font>
      <b/>
      <sz val="16"/>
      <color theme="1"/>
      <name val="HGPｺﾞｼｯｸM"/>
      <family val="3"/>
      <charset val="128"/>
    </font>
    <font>
      <sz val="14"/>
      <name val="HGPｺﾞｼｯｸM"/>
      <family val="3"/>
      <charset val="128"/>
    </font>
    <font>
      <b/>
      <u val="double"/>
      <sz val="11"/>
      <name val="HGPｺﾞｼｯｸM"/>
      <family val="3"/>
      <charset val="128"/>
    </font>
    <font>
      <b/>
      <u val="double"/>
      <sz val="11"/>
      <color indexed="10"/>
      <name val="HGPｺﾞｼｯｸM"/>
      <family val="3"/>
      <charset val="128"/>
    </font>
    <font>
      <sz val="9"/>
      <name val="HGSｺﾞｼｯｸM"/>
      <family val="3"/>
      <charset val="128"/>
    </font>
    <font>
      <b/>
      <sz val="11"/>
      <name val="HGSｺﾞｼｯｸM"/>
      <family val="3"/>
      <charset val="128"/>
    </font>
    <font>
      <sz val="11"/>
      <name val="HGSｺﾞｼｯｸM"/>
      <family val="3"/>
      <charset val="128"/>
    </font>
    <font>
      <i/>
      <sz val="11"/>
      <name val="HGSｺﾞｼｯｸM"/>
      <family val="3"/>
      <charset val="128"/>
    </font>
    <font>
      <sz val="11"/>
      <color theme="1"/>
      <name val="HGSｺﾞｼｯｸM"/>
      <family val="3"/>
      <charset val="128"/>
    </font>
    <font>
      <sz val="11"/>
      <color rgb="FFFF0000"/>
      <name val="HGSｺﾞｼｯｸM"/>
      <family val="3"/>
      <charset val="128"/>
    </font>
    <font>
      <sz val="11"/>
      <color theme="1"/>
      <name val="游ゴシック"/>
      <family val="2"/>
      <charset val="128"/>
      <scheme val="minor"/>
    </font>
    <font>
      <sz val="11"/>
      <color rgb="FF000000"/>
      <name val="游ゴシック"/>
      <family val="3"/>
      <charset val="128"/>
      <scheme val="minor"/>
    </font>
    <font>
      <b/>
      <sz val="16"/>
      <color theme="1"/>
      <name val="游ゴシック"/>
      <family val="3"/>
      <charset val="128"/>
      <scheme val="minor"/>
    </font>
    <font>
      <sz val="14"/>
      <color theme="1"/>
      <name val="HGPｺﾞｼｯｸM"/>
      <family val="3"/>
      <charset val="128"/>
    </font>
    <font>
      <sz val="16"/>
      <color theme="1"/>
      <name val="游ゴシック"/>
      <family val="2"/>
      <charset val="128"/>
      <scheme val="minor"/>
    </font>
    <font>
      <sz val="12"/>
      <name val="HGPｺﾞｼｯｸM"/>
      <family val="3"/>
      <charset val="128"/>
    </font>
    <font>
      <sz val="18"/>
      <name val="ＭＳ 明朝"/>
      <family val="1"/>
      <charset val="128"/>
    </font>
    <font>
      <sz val="6"/>
      <name val="游ゴシック"/>
      <family val="3"/>
      <charset val="128"/>
      <scheme val="minor"/>
    </font>
    <font>
      <sz val="11"/>
      <color theme="1"/>
      <name val="游ゴシック"/>
      <family val="2"/>
      <scheme val="minor"/>
    </font>
    <font>
      <sz val="11"/>
      <color theme="1"/>
      <name val="Meiryo UI"/>
      <family val="3"/>
      <charset val="128"/>
    </font>
    <font>
      <b/>
      <sz val="11"/>
      <color theme="1"/>
      <name val="Meiryo UI"/>
      <family val="3"/>
      <charset val="128"/>
    </font>
    <font>
      <sz val="9"/>
      <color theme="1"/>
      <name val="Meiryo UI"/>
      <family val="3"/>
      <charset val="128"/>
    </font>
    <font>
      <sz val="16"/>
      <color theme="1"/>
      <name val="ＭＳ 明朝"/>
      <family val="1"/>
      <charset val="128"/>
    </font>
    <font>
      <b/>
      <sz val="12"/>
      <color rgb="FFFF0000"/>
      <name val="ＭＳ 明朝"/>
      <family val="1"/>
      <charset val="128"/>
    </font>
    <font>
      <sz val="10"/>
      <color theme="1"/>
      <name val="Century"/>
      <family val="1"/>
    </font>
    <font>
      <sz val="12"/>
      <color theme="1"/>
      <name val="HGSｺﾞｼｯｸM"/>
      <family val="3"/>
      <charset val="128"/>
    </font>
    <font>
      <sz val="10"/>
      <color theme="1"/>
      <name val="HGSｺﾞｼｯｸM"/>
      <family val="3"/>
      <charset val="128"/>
    </font>
    <font>
      <sz val="10"/>
      <color theme="1"/>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u/>
      <sz val="10"/>
      <color theme="1"/>
      <name val="游ゴシック"/>
      <family val="3"/>
      <charset val="128"/>
      <scheme val="minor"/>
    </font>
    <font>
      <sz val="11"/>
      <color rgb="FFFF0000"/>
      <name val="ＭＳ 明朝"/>
      <family val="1"/>
      <charset val="128"/>
    </font>
    <font>
      <sz val="10"/>
      <color rgb="FFFF0000"/>
      <name val="HGPｺﾞｼｯｸM"/>
      <family val="3"/>
      <charset val="128"/>
    </font>
    <font>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b/>
      <sz val="12"/>
      <color theme="1"/>
      <name val="游ゴシック"/>
      <family val="2"/>
      <charset val="128"/>
      <scheme val="minor"/>
    </font>
    <font>
      <b/>
      <u/>
      <sz val="9"/>
      <color indexed="81"/>
      <name val="MS P ゴシック"/>
      <family val="3"/>
      <charset val="128"/>
    </font>
    <font>
      <b/>
      <sz val="12"/>
      <color indexed="81"/>
      <name val="MS P ゴシック"/>
      <family val="3"/>
      <charset val="128"/>
    </font>
    <font>
      <sz val="11"/>
      <color theme="1"/>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diagonalUp="1">
      <left style="double">
        <color indexed="64"/>
      </left>
      <right style="thin">
        <color indexed="64"/>
      </right>
      <top style="medium">
        <color indexed="64"/>
      </top>
      <bottom style="hair">
        <color indexed="64"/>
      </bottom>
      <diagonal style="thin">
        <color indexed="64"/>
      </diagonal>
    </border>
    <border diagonalUp="1">
      <left style="double">
        <color indexed="64"/>
      </left>
      <right style="thin">
        <color indexed="64"/>
      </right>
      <top style="hair">
        <color indexed="64"/>
      </top>
      <bottom style="hair">
        <color indexed="64"/>
      </bottom>
      <diagonal style="thin">
        <color indexed="64"/>
      </diagonal>
    </border>
    <border diagonalUp="1">
      <left style="double">
        <color indexed="64"/>
      </left>
      <right style="thin">
        <color indexed="64"/>
      </right>
      <top style="hair">
        <color indexed="64"/>
      </top>
      <bottom style="double">
        <color indexed="64"/>
      </bottom>
      <diagonal style="thin">
        <color indexed="64"/>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double">
        <color indexed="64"/>
      </right>
      <top style="hair">
        <color indexed="64"/>
      </top>
      <bottom style="double">
        <color indexed="64"/>
      </bottom>
      <diagonal/>
    </border>
    <border>
      <left/>
      <right style="medium">
        <color auto="1"/>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0" fontId="11" fillId="0" borderId="0"/>
    <xf numFmtId="0" fontId="11" fillId="0" borderId="0"/>
    <xf numFmtId="38" fontId="11" fillId="0" borderId="0" applyFont="0" applyFill="0" applyBorder="0" applyAlignment="0" applyProtection="0"/>
    <xf numFmtId="0" fontId="11" fillId="0" borderId="0">
      <alignment vertical="center"/>
    </xf>
    <xf numFmtId="38" fontId="55" fillId="0" borderId="0" applyFont="0" applyFill="0" applyBorder="0" applyAlignment="0" applyProtection="0">
      <alignment vertical="center"/>
    </xf>
    <xf numFmtId="0" fontId="55" fillId="0" borderId="0">
      <alignment vertical="center"/>
    </xf>
    <xf numFmtId="0" fontId="63" fillId="0" borderId="0"/>
    <xf numFmtId="0" fontId="55" fillId="0" borderId="0">
      <alignment vertical="center"/>
    </xf>
    <xf numFmtId="38" fontId="55" fillId="0" borderId="0" applyFont="0" applyFill="0" applyBorder="0" applyAlignment="0" applyProtection="0">
      <alignment vertical="center"/>
    </xf>
  </cellStyleXfs>
  <cellXfs count="795">
    <xf numFmtId="0" fontId="0" fillId="0" borderId="0" xfId="0">
      <alignment vertical="center"/>
    </xf>
    <xf numFmtId="0" fontId="1" fillId="0" borderId="1" xfId="0" applyFont="1" applyBorder="1" applyAlignment="1">
      <alignment horizontal="center" vertical="center" wrapText="1"/>
    </xf>
    <xf numFmtId="0" fontId="4" fillId="0" borderId="0" xfId="0" applyFont="1">
      <alignment vertical="center"/>
    </xf>
    <xf numFmtId="55" fontId="1" fillId="0" borderId="1" xfId="0" applyNumberFormat="1" applyFont="1" applyBorder="1" applyAlignment="1">
      <alignment horizontal="center" vertical="center" wrapText="1"/>
    </xf>
    <xf numFmtId="0" fontId="9" fillId="0" borderId="0" xfId="0" applyFont="1">
      <alignment vertical="center"/>
    </xf>
    <xf numFmtId="0" fontId="12" fillId="0" borderId="0" xfId="1" applyFont="1" applyFill="1" applyBorder="1" applyAlignment="1">
      <alignment horizontal="left" vertical="center"/>
    </xf>
    <xf numFmtId="0" fontId="12" fillId="0" borderId="0" xfId="1" applyFont="1" applyFill="1" applyBorder="1" applyAlignment="1">
      <alignment horizontal="right" vertical="center"/>
    </xf>
    <xf numFmtId="0" fontId="14" fillId="0" borderId="0" xfId="2" applyFont="1" applyAlignment="1">
      <alignment vertical="center"/>
    </xf>
    <xf numFmtId="0" fontId="12" fillId="0" borderId="17" xfId="2" quotePrefix="1" applyFont="1" applyBorder="1" applyAlignment="1">
      <alignment horizontal="center" vertical="center"/>
    </xf>
    <xf numFmtId="0" fontId="12" fillId="0" borderId="14" xfId="2" applyFont="1" applyBorder="1" applyAlignment="1">
      <alignment vertical="center"/>
    </xf>
    <xf numFmtId="0" fontId="12" fillId="0" borderId="1" xfId="2" applyFont="1" applyBorder="1" applyAlignment="1">
      <alignment vertical="center"/>
    </xf>
    <xf numFmtId="0" fontId="12" fillId="0" borderId="13" xfId="2" quotePrefix="1" applyFont="1" applyBorder="1" applyAlignment="1">
      <alignment horizontal="center" vertical="center"/>
    </xf>
    <xf numFmtId="38" fontId="21" fillId="0" borderId="8" xfId="3" applyFont="1" applyBorder="1" applyAlignment="1">
      <alignment vertical="center"/>
    </xf>
    <xf numFmtId="0" fontId="14" fillId="0" borderId="0" xfId="2" applyFont="1"/>
    <xf numFmtId="0" fontId="14" fillId="0" borderId="0" xfId="2" applyFont="1" applyBorder="1" applyAlignment="1">
      <alignment vertical="center"/>
    </xf>
    <xf numFmtId="0" fontId="14" fillId="0" borderId="7" xfId="2" applyFont="1" applyBorder="1" applyAlignment="1">
      <alignment vertical="center"/>
    </xf>
    <xf numFmtId="0" fontId="27" fillId="0" borderId="0" xfId="2" applyFont="1"/>
    <xf numFmtId="0" fontId="14" fillId="0" borderId="1" xfId="2" applyFont="1" applyBorder="1" applyAlignment="1">
      <alignment horizontal="center" vertical="center"/>
    </xf>
    <xf numFmtId="0" fontId="28" fillId="0" borderId="1" xfId="2" applyFont="1" applyBorder="1" applyAlignment="1">
      <alignment horizontal="center" vertical="center"/>
    </xf>
    <xf numFmtId="0" fontId="32" fillId="0" borderId="0" xfId="0" applyFont="1">
      <alignment vertical="center"/>
    </xf>
    <xf numFmtId="0" fontId="14" fillId="3" borderId="30" xfId="2" applyFont="1" applyFill="1" applyBorder="1"/>
    <xf numFmtId="0" fontId="14" fillId="3" borderId="31" xfId="2" applyFont="1" applyFill="1" applyBorder="1"/>
    <xf numFmtId="0" fontId="14" fillId="3" borderId="32" xfId="2" applyFont="1" applyFill="1" applyBorder="1"/>
    <xf numFmtId="0" fontId="34" fillId="0" borderId="0" xfId="0" applyFont="1">
      <alignment vertical="center"/>
    </xf>
    <xf numFmtId="0" fontId="34" fillId="0" borderId="0" xfId="0" applyFont="1" applyBorder="1" applyAlignment="1">
      <alignment horizontal="right"/>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34" fillId="0" borderId="3" xfId="0" applyFont="1" applyBorder="1" applyAlignment="1">
      <alignment horizontal="right" vertical="center" wrapText="1"/>
    </xf>
    <xf numFmtId="0" fontId="34" fillId="0" borderId="0" xfId="0" applyFont="1" applyBorder="1">
      <alignment vertical="center"/>
    </xf>
    <xf numFmtId="0" fontId="34" fillId="0" borderId="10" xfId="0" applyFont="1" applyBorder="1">
      <alignment vertical="center"/>
    </xf>
    <xf numFmtId="0" fontId="34" fillId="0" borderId="3" xfId="0" applyFont="1" applyBorder="1">
      <alignment vertical="center"/>
    </xf>
    <xf numFmtId="0" fontId="34" fillId="0" borderId="5" xfId="0" applyFont="1" applyBorder="1">
      <alignment vertical="center"/>
    </xf>
    <xf numFmtId="0" fontId="34" fillId="0" borderId="6" xfId="0" applyFont="1" applyBorder="1">
      <alignment vertical="center"/>
    </xf>
    <xf numFmtId="0" fontId="34" fillId="0" borderId="7" xfId="0" applyFont="1" applyFill="1" applyBorder="1" applyAlignment="1">
      <alignment horizontal="right" vertical="center"/>
    </xf>
    <xf numFmtId="0" fontId="39" fillId="0" borderId="0" xfId="0" applyFont="1">
      <alignment vertical="center"/>
    </xf>
    <xf numFmtId="0" fontId="40" fillId="0" borderId="1" xfId="0" applyFont="1" applyBorder="1" applyAlignment="1">
      <alignment horizontal="center" vertical="center" wrapText="1"/>
    </xf>
    <xf numFmtId="0" fontId="40" fillId="0" borderId="11" xfId="0" applyFont="1" applyBorder="1" applyAlignment="1">
      <alignment vertical="center" wrapText="1"/>
    </xf>
    <xf numFmtId="0" fontId="40" fillId="0" borderId="8" xfId="0" applyFont="1" applyBorder="1" applyAlignment="1">
      <alignment vertical="center" wrapText="1"/>
    </xf>
    <xf numFmtId="0" fontId="40" fillId="0" borderId="9" xfId="0" applyFont="1" applyBorder="1" applyAlignment="1">
      <alignment vertical="center" wrapText="1"/>
    </xf>
    <xf numFmtId="0" fontId="40" fillId="0" borderId="7" xfId="0" applyFont="1" applyBorder="1" applyAlignment="1">
      <alignment horizontal="justify" vertical="center" wrapText="1"/>
    </xf>
    <xf numFmtId="0" fontId="39" fillId="3" borderId="7" xfId="0" applyFont="1" applyFill="1" applyBorder="1">
      <alignment vertical="center"/>
    </xf>
    <xf numFmtId="0" fontId="39" fillId="0" borderId="7" xfId="0" applyFont="1" applyBorder="1">
      <alignment vertical="center"/>
    </xf>
    <xf numFmtId="0" fontId="39" fillId="0" borderId="6" xfId="0" applyFont="1" applyBorder="1">
      <alignment vertical="center"/>
    </xf>
    <xf numFmtId="0" fontId="40" fillId="0" borderId="0" xfId="0" applyFont="1" applyFill="1" applyBorder="1" applyAlignment="1">
      <alignment horizontal="right" wrapText="1"/>
    </xf>
    <xf numFmtId="0" fontId="39" fillId="0" borderId="0" xfId="0" applyFont="1" applyBorder="1" applyAlignment="1"/>
    <xf numFmtId="0" fontId="39" fillId="0" borderId="10" xfId="0" applyFont="1" applyBorder="1">
      <alignment vertical="center"/>
    </xf>
    <xf numFmtId="0" fontId="40" fillId="0" borderId="8" xfId="0" applyFont="1" applyFill="1" applyBorder="1" applyAlignment="1">
      <alignment horizontal="right" wrapText="1"/>
    </xf>
    <xf numFmtId="0" fontId="39" fillId="0" borderId="8" xfId="0" applyFont="1" applyBorder="1" applyAlignment="1"/>
    <xf numFmtId="0" fontId="39" fillId="0" borderId="9" xfId="0" applyFont="1" applyBorder="1" applyAlignment="1"/>
    <xf numFmtId="0" fontId="40" fillId="0" borderId="7" xfId="0" applyFont="1" applyBorder="1" applyAlignment="1">
      <alignment horizontal="justify" vertical="top" wrapText="1"/>
    </xf>
    <xf numFmtId="0" fontId="39" fillId="0" borderId="7" xfId="0" applyFont="1" applyBorder="1" applyAlignment="1">
      <alignment vertical="top"/>
    </xf>
    <xf numFmtId="0" fontId="39" fillId="0" borderId="6" xfId="0" applyFont="1" applyBorder="1" applyAlignment="1">
      <alignment vertical="top"/>
    </xf>
    <xf numFmtId="0" fontId="39" fillId="0" borderId="0" xfId="0" applyFont="1" applyBorder="1">
      <alignment vertical="center"/>
    </xf>
    <xf numFmtId="0" fontId="39" fillId="0" borderId="0" xfId="0" applyFont="1" applyBorder="1" applyAlignment="1">
      <alignment vertical="center" shrinkToFit="1"/>
    </xf>
    <xf numFmtId="0" fontId="40" fillId="3" borderId="8" xfId="0" applyFont="1" applyFill="1" applyBorder="1" applyAlignment="1">
      <alignment vertical="center" wrapText="1"/>
    </xf>
    <xf numFmtId="0" fontId="39" fillId="0" borderId="0" xfId="0" applyFont="1" applyBorder="1" applyAlignment="1">
      <alignment horizontal="left" vertical="center" wrapText="1"/>
    </xf>
    <xf numFmtId="0" fontId="39" fillId="0" borderId="0" xfId="0" applyFont="1" applyFill="1" applyBorder="1">
      <alignment vertical="center"/>
    </xf>
    <xf numFmtId="0" fontId="39" fillId="0" borderId="0" xfId="0" applyFont="1" applyBorder="1" applyAlignment="1">
      <alignment horizontal="center" vertical="center"/>
    </xf>
    <xf numFmtId="0" fontId="39" fillId="0" borderId="0" xfId="0" applyFont="1" applyFill="1" applyBorder="1" applyAlignment="1">
      <alignment horizontal="right" vertical="center"/>
    </xf>
    <xf numFmtId="177" fontId="39" fillId="0" borderId="0" xfId="0" applyNumberFormat="1" applyFont="1" applyBorder="1" applyAlignment="1">
      <alignment horizontal="right" vertical="center"/>
    </xf>
    <xf numFmtId="0" fontId="39" fillId="0" borderId="8" xfId="0" applyFont="1" applyBorder="1" applyAlignment="1">
      <alignment horizontal="left" vertical="center" wrapText="1"/>
    </xf>
    <xf numFmtId="179" fontId="39" fillId="3" borderId="8" xfId="0" applyNumberFormat="1" applyFont="1" applyFill="1" applyBorder="1">
      <alignment vertical="center"/>
    </xf>
    <xf numFmtId="0" fontId="39" fillId="0" borderId="8" xfId="0" applyFont="1" applyBorder="1">
      <alignment vertical="center"/>
    </xf>
    <xf numFmtId="0" fontId="39" fillId="0" borderId="9" xfId="0" applyFont="1" applyBorder="1">
      <alignment vertical="center"/>
    </xf>
    <xf numFmtId="179" fontId="39" fillId="3" borderId="0" xfId="0" applyNumberFormat="1" applyFont="1" applyFill="1" applyBorder="1">
      <alignment vertical="center"/>
    </xf>
    <xf numFmtId="20" fontId="39" fillId="3" borderId="7" xfId="0" applyNumberFormat="1" applyFont="1" applyFill="1" applyBorder="1" applyAlignment="1">
      <alignment vertical="center" wrapText="1"/>
    </xf>
    <xf numFmtId="0" fontId="39" fillId="0" borderId="7" xfId="0" applyFont="1" applyFill="1" applyBorder="1" applyAlignment="1">
      <alignment horizontal="center" vertical="center" wrapText="1"/>
    </xf>
    <xf numFmtId="0" fontId="39" fillId="0" borderId="7" xfId="0" applyFont="1" applyFill="1" applyBorder="1" applyAlignment="1">
      <alignment vertical="center" wrapText="1"/>
    </xf>
    <xf numFmtId="0" fontId="39" fillId="0" borderId="7" xfId="0" applyFont="1" applyBorder="1" applyAlignment="1">
      <alignment vertical="center" wrapText="1"/>
    </xf>
    <xf numFmtId="0" fontId="39" fillId="0" borderId="6" xfId="0" applyFont="1" applyBorder="1" applyAlignment="1">
      <alignment vertical="center" wrapText="1"/>
    </xf>
    <xf numFmtId="0" fontId="40" fillId="0" borderId="0" xfId="0" applyFont="1" applyBorder="1" applyAlignment="1">
      <alignment horizontal="left" vertical="center" wrapText="1"/>
    </xf>
    <xf numFmtId="0" fontId="43" fillId="0" borderId="0" xfId="0" applyFont="1">
      <alignment vertical="center"/>
    </xf>
    <xf numFmtId="0" fontId="26" fillId="0" borderId="0" xfId="0" applyFont="1" applyAlignment="1">
      <alignment vertical="center"/>
    </xf>
    <xf numFmtId="0" fontId="44" fillId="0" borderId="1" xfId="0" applyFont="1" applyBorder="1" applyAlignment="1">
      <alignment horizontal="center" vertical="center" wrapText="1"/>
    </xf>
    <xf numFmtId="0" fontId="40" fillId="0" borderId="8" xfId="0" applyFont="1" applyBorder="1" applyAlignment="1">
      <alignment horizontal="justify" vertical="center" wrapText="1"/>
    </xf>
    <xf numFmtId="0" fontId="39" fillId="0" borderId="8" xfId="0" applyFont="1" applyBorder="1" applyAlignment="1">
      <alignment vertical="center" shrinkToFit="1"/>
    </xf>
    <xf numFmtId="0" fontId="12" fillId="0" borderId="0" xfId="0" applyFont="1" applyBorder="1" applyAlignment="1">
      <alignment vertical="center"/>
    </xf>
    <xf numFmtId="0" fontId="14" fillId="0" borderId="0" xfId="0" applyFont="1" applyAlignment="1">
      <alignment vertical="center"/>
    </xf>
    <xf numFmtId="0" fontId="17" fillId="0" borderId="7" xfId="0" applyFont="1" applyBorder="1" applyAlignment="1">
      <alignment vertical="center"/>
    </xf>
    <xf numFmtId="0" fontId="18" fillId="0" borderId="7" xfId="0" applyFont="1" applyBorder="1" applyAlignment="1">
      <alignment vertical="center"/>
    </xf>
    <xf numFmtId="0" fontId="12" fillId="0" borderId="7" xfId="0" applyFont="1" applyBorder="1" applyAlignment="1">
      <alignment vertical="center"/>
    </xf>
    <xf numFmtId="0" fontId="12" fillId="0" borderId="14" xfId="0" applyFont="1" applyBorder="1" applyAlignment="1">
      <alignment horizontal="center" vertical="center"/>
    </xf>
    <xf numFmtId="0" fontId="12" fillId="0" borderId="4" xfId="0" quotePrefix="1" applyFont="1" applyBorder="1" applyAlignment="1">
      <alignment horizontal="center" vertical="center"/>
    </xf>
    <xf numFmtId="0" fontId="12" fillId="0" borderId="11" xfId="0" applyFont="1" applyBorder="1" applyAlignment="1">
      <alignment vertical="center"/>
    </xf>
    <xf numFmtId="0" fontId="12" fillId="0" borderId="10" xfId="0" applyFont="1" applyBorder="1" applyAlignment="1">
      <alignment vertical="center"/>
    </xf>
    <xf numFmtId="0" fontId="20" fillId="0" borderId="14" xfId="0" applyFont="1" applyBorder="1" applyAlignment="1">
      <alignment vertical="center"/>
    </xf>
    <xf numFmtId="0" fontId="12" fillId="0" borderId="3" xfId="0" quotePrefix="1" applyFont="1" applyBorder="1" applyAlignment="1">
      <alignment horizontal="center" vertical="center"/>
    </xf>
    <xf numFmtId="0" fontId="12" fillId="0" borderId="21" xfId="0" quotePrefix="1" applyFont="1" applyBorder="1" applyAlignment="1">
      <alignment horizontal="center" vertical="center"/>
    </xf>
    <xf numFmtId="0" fontId="12" fillId="0" borderId="22" xfId="0" applyFont="1" applyBorder="1" applyAlignment="1">
      <alignment vertical="center"/>
    </xf>
    <xf numFmtId="0" fontId="12" fillId="0" borderId="17" xfId="0" quotePrefix="1" applyFont="1" applyBorder="1" applyAlignment="1">
      <alignment horizontal="center" vertical="center"/>
    </xf>
    <xf numFmtId="0" fontId="12" fillId="0" borderId="15" xfId="0" quotePrefix="1" applyFont="1" applyBorder="1" applyAlignment="1">
      <alignment horizontal="center" vertical="center"/>
    </xf>
    <xf numFmtId="0" fontId="12" fillId="0" borderId="19" xfId="0" applyFont="1" applyBorder="1" applyAlignment="1">
      <alignment vertical="center"/>
    </xf>
    <xf numFmtId="0" fontId="12" fillId="0" borderId="23" xfId="0" quotePrefix="1" applyFont="1" applyBorder="1" applyAlignment="1">
      <alignment horizontal="center" vertical="center"/>
    </xf>
    <xf numFmtId="0" fontId="12" fillId="0" borderId="24" xfId="0" applyFont="1" applyBorder="1" applyAlignment="1">
      <alignment vertical="center"/>
    </xf>
    <xf numFmtId="0" fontId="12" fillId="0" borderId="0" xfId="0" applyFont="1" applyBorder="1" applyAlignment="1">
      <alignment horizontal="center" vertical="center"/>
    </xf>
    <xf numFmtId="0" fontId="12" fillId="0" borderId="14" xfId="0" applyFont="1" applyBorder="1" applyAlignment="1">
      <alignment vertical="center"/>
    </xf>
    <xf numFmtId="0" fontId="12" fillId="0" borderId="1" xfId="0" applyFont="1" applyBorder="1" applyAlignment="1">
      <alignment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13" xfId="0" quotePrefix="1" applyFont="1" applyBorder="1" applyAlignment="1">
      <alignment horizontal="center" vertical="center"/>
    </xf>
    <xf numFmtId="0" fontId="14" fillId="0" borderId="14" xfId="0" applyFont="1" applyBorder="1" applyAlignment="1">
      <alignment horizontal="center" vertical="center" shrinkToFit="1"/>
    </xf>
    <xf numFmtId="0" fontId="12" fillId="0" borderId="8" xfId="0" applyFont="1" applyBorder="1" applyAlignment="1">
      <alignment vertical="center"/>
    </xf>
    <xf numFmtId="0" fontId="12" fillId="0" borderId="3" xfId="0" applyFont="1" applyBorder="1" applyAlignment="1">
      <alignment vertical="center"/>
    </xf>
    <xf numFmtId="0" fontId="12" fillId="0" borderId="27" xfId="0" applyFont="1" applyBorder="1" applyAlignment="1">
      <alignment vertical="center"/>
    </xf>
    <xf numFmtId="0" fontId="12" fillId="0" borderId="27" xfId="0" applyFont="1" applyBorder="1" applyAlignment="1">
      <alignment vertical="center" shrinkToFit="1"/>
    </xf>
    <xf numFmtId="0" fontId="12" fillId="0" borderId="17" xfId="0" applyFont="1" applyBorder="1" applyAlignment="1">
      <alignment vertical="center" shrinkToFit="1"/>
    </xf>
    <xf numFmtId="0" fontId="12" fillId="0" borderId="12" xfId="0" applyFont="1" applyBorder="1" applyAlignment="1">
      <alignment vertical="center"/>
    </xf>
    <xf numFmtId="0" fontId="12" fillId="0" borderId="13" xfId="0" applyFont="1" applyBorder="1" applyAlignment="1">
      <alignment vertical="center"/>
    </xf>
    <xf numFmtId="0" fontId="12" fillId="0" borderId="17" xfId="0" applyFont="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4" xfId="0" applyFont="1" applyBorder="1" applyAlignment="1">
      <alignment vertical="center"/>
    </xf>
    <xf numFmtId="0" fontId="12" fillId="0" borderId="9"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5" xfId="0" quotePrefix="1" applyFont="1" applyBorder="1" applyAlignment="1">
      <alignment horizontal="center" vertical="center"/>
    </xf>
    <xf numFmtId="0" fontId="36" fillId="0" borderId="0" xfId="0" applyFont="1">
      <alignment vertical="center"/>
    </xf>
    <xf numFmtId="0" fontId="36" fillId="0" borderId="0" xfId="0" applyFont="1" applyAlignment="1">
      <alignment horizontal="left" vertical="center"/>
    </xf>
    <xf numFmtId="0" fontId="36" fillId="0" borderId="0" xfId="0" applyFont="1" applyBorder="1" applyAlignment="1">
      <alignment horizontal="right"/>
    </xf>
    <xf numFmtId="0" fontId="14" fillId="0" borderId="0" xfId="4" applyFont="1">
      <alignment vertical="center"/>
    </xf>
    <xf numFmtId="0" fontId="14" fillId="0" borderId="0" xfId="4" applyFont="1" applyAlignment="1">
      <alignment horizontal="center" vertical="center"/>
    </xf>
    <xf numFmtId="0" fontId="24" fillId="0" borderId="0" xfId="4" applyFont="1">
      <alignment vertical="center"/>
    </xf>
    <xf numFmtId="0" fontId="29" fillId="0" borderId="1" xfId="4" applyFont="1" applyBorder="1" applyAlignment="1">
      <alignment horizontal="center" vertical="center"/>
    </xf>
    <xf numFmtId="0" fontId="29" fillId="0" borderId="41" xfId="4" applyFont="1" applyBorder="1" applyAlignment="1">
      <alignment horizontal="center" vertical="center"/>
    </xf>
    <xf numFmtId="0" fontId="29" fillId="0" borderId="42" xfId="4" applyFont="1" applyBorder="1" applyAlignment="1">
      <alignment horizontal="center" vertical="center"/>
    </xf>
    <xf numFmtId="0" fontId="14" fillId="0" borderId="46" xfId="4" applyFont="1" applyBorder="1" applyAlignment="1">
      <alignment horizontal="center" vertical="center"/>
    </xf>
    <xf numFmtId="0" fontId="14" fillId="0" borderId="32" xfId="4" applyFont="1" applyBorder="1" applyAlignment="1">
      <alignment horizontal="center" vertical="center"/>
    </xf>
    <xf numFmtId="0" fontId="14" fillId="0" borderId="50" xfId="4" applyFont="1" applyBorder="1" applyAlignment="1">
      <alignment horizontal="center" vertical="center"/>
    </xf>
    <xf numFmtId="0" fontId="14" fillId="0" borderId="0" xfId="4" applyFont="1" applyBorder="1">
      <alignment vertical="center"/>
    </xf>
    <xf numFmtId="0" fontId="14" fillId="0" borderId="59" xfId="4" applyFont="1" applyBorder="1" applyAlignment="1">
      <alignment horizontal="center" vertical="center"/>
    </xf>
    <xf numFmtId="0" fontId="14" fillId="0" borderId="62" xfId="4" applyFont="1" applyBorder="1" applyAlignment="1">
      <alignment horizontal="center" vertical="center"/>
    </xf>
    <xf numFmtId="0" fontId="14" fillId="0" borderId="65" xfId="4" applyFont="1" applyBorder="1" applyAlignment="1">
      <alignment horizontal="center" vertical="center"/>
    </xf>
    <xf numFmtId="0" fontId="14" fillId="0" borderId="66" xfId="4" applyFont="1" applyBorder="1" applyAlignment="1">
      <alignment horizontal="center" vertical="center"/>
    </xf>
    <xf numFmtId="0" fontId="14" fillId="0" borderId="67" xfId="4" applyFont="1" applyBorder="1" applyAlignment="1">
      <alignment horizontal="center" vertical="center"/>
    </xf>
    <xf numFmtId="0" fontId="14" fillId="0" borderId="68" xfId="4" applyFont="1" applyBorder="1" applyAlignment="1">
      <alignment horizontal="center" vertical="center"/>
    </xf>
    <xf numFmtId="0" fontId="29" fillId="0" borderId="13" xfId="4" applyFont="1" applyBorder="1" applyAlignment="1">
      <alignment horizontal="center" vertical="center"/>
    </xf>
    <xf numFmtId="0" fontId="29" fillId="0" borderId="69" xfId="4" applyFont="1" applyBorder="1" applyAlignment="1">
      <alignment horizontal="center" vertical="center"/>
    </xf>
    <xf numFmtId="0" fontId="14" fillId="0" borderId="1" xfId="4" applyFont="1" applyBorder="1" applyAlignment="1">
      <alignment horizontal="left" vertical="center"/>
    </xf>
    <xf numFmtId="1" fontId="14" fillId="0" borderId="70" xfId="4" applyNumberFormat="1" applyFont="1" applyBorder="1">
      <alignment vertical="center"/>
    </xf>
    <xf numFmtId="0" fontId="14" fillId="0" borderId="0" xfId="4" applyFont="1" applyBorder="1" applyAlignment="1">
      <alignment horizontal="left" vertical="center"/>
    </xf>
    <xf numFmtId="0" fontId="14" fillId="0" borderId="0" xfId="4" applyFont="1" applyBorder="1" applyAlignment="1">
      <alignment horizontal="center" vertical="center"/>
    </xf>
    <xf numFmtId="0" fontId="11" fillId="0" borderId="0" xfId="4">
      <alignment vertical="center"/>
    </xf>
    <xf numFmtId="0" fontId="14" fillId="0" borderId="70" xfId="4" applyFont="1" applyBorder="1">
      <alignment vertical="center"/>
    </xf>
    <xf numFmtId="0" fontId="14" fillId="3" borderId="30" xfId="4" applyFont="1" applyFill="1" applyBorder="1" applyAlignment="1">
      <alignment horizontal="center" vertical="center"/>
    </xf>
    <xf numFmtId="0" fontId="14" fillId="3" borderId="45" xfId="4" applyFont="1" applyFill="1" applyBorder="1" applyAlignment="1">
      <alignment horizontal="center" vertical="center"/>
    </xf>
    <xf numFmtId="0" fontId="14" fillId="3" borderId="32" xfId="4" applyFont="1" applyFill="1" applyBorder="1" applyAlignment="1">
      <alignment horizontal="center" vertical="center"/>
    </xf>
    <xf numFmtId="0" fontId="14" fillId="3" borderId="49" xfId="4" applyFont="1" applyFill="1" applyBorder="1" applyAlignment="1">
      <alignment horizontal="center" vertical="center"/>
    </xf>
    <xf numFmtId="0" fontId="14" fillId="3" borderId="31" xfId="4" applyFont="1" applyFill="1" applyBorder="1" applyAlignment="1">
      <alignment horizontal="center" vertical="center"/>
    </xf>
    <xf numFmtId="0" fontId="14" fillId="3" borderId="58" xfId="4" applyFont="1" applyFill="1" applyBorder="1" applyAlignment="1">
      <alignment horizontal="center" vertical="center"/>
    </xf>
    <xf numFmtId="0" fontId="14" fillId="3" borderId="60" xfId="4" applyFont="1" applyFill="1" applyBorder="1" applyAlignment="1">
      <alignment horizontal="center" vertical="center"/>
    </xf>
    <xf numFmtId="0" fontId="14" fillId="3" borderId="61" xfId="4" applyFont="1" applyFill="1" applyBorder="1" applyAlignment="1">
      <alignment horizontal="center" vertical="center"/>
    </xf>
    <xf numFmtId="0" fontId="20" fillId="3" borderId="24" xfId="0" applyFont="1" applyFill="1" applyBorder="1" applyAlignment="1">
      <alignment vertical="center"/>
    </xf>
    <xf numFmtId="0" fontId="20" fillId="3" borderId="14" xfId="0" applyFont="1" applyFill="1" applyBorder="1" applyAlignment="1">
      <alignment vertical="center"/>
    </xf>
    <xf numFmtId="0" fontId="20" fillId="3" borderId="14" xfId="0" quotePrefix="1" applyFont="1" applyFill="1" applyBorder="1" applyAlignment="1">
      <alignment vertical="center"/>
    </xf>
    <xf numFmtId="0" fontId="14" fillId="3" borderId="60" xfId="2" applyFont="1" applyFill="1" applyBorder="1"/>
    <xf numFmtId="176" fontId="34" fillId="0" borderId="7" xfId="0" applyNumberFormat="1" applyFont="1" applyFill="1" applyBorder="1" applyAlignment="1">
      <alignment vertical="center" wrapText="1"/>
    </xf>
    <xf numFmtId="176" fontId="34" fillId="0" borderId="11" xfId="0" applyNumberFormat="1" applyFont="1" applyFill="1" applyBorder="1">
      <alignment vertical="center"/>
    </xf>
    <xf numFmtId="176" fontId="34" fillId="0" borderId="6" xfId="0" applyNumberFormat="1" applyFont="1" applyFill="1" applyBorder="1">
      <alignment vertical="center"/>
    </xf>
    <xf numFmtId="176" fontId="34" fillId="0" borderId="11" xfId="0" applyNumberFormat="1" applyFont="1" applyFill="1" applyBorder="1" applyAlignment="1">
      <alignment vertical="center" wrapText="1"/>
    </xf>
    <xf numFmtId="176" fontId="34" fillId="0" borderId="14" xfId="0" applyNumberFormat="1" applyFont="1" applyFill="1" applyBorder="1">
      <alignment vertical="center"/>
    </xf>
    <xf numFmtId="0" fontId="14" fillId="0" borderId="0" xfId="4" applyFont="1" applyAlignment="1">
      <alignment horizontal="right" vertical="center"/>
    </xf>
    <xf numFmtId="0" fontId="40" fillId="0" borderId="0" xfId="0" applyFont="1" applyFill="1" applyBorder="1" applyAlignment="1">
      <alignment horizontal="right" vertical="center" wrapText="1"/>
    </xf>
    <xf numFmtId="0" fontId="29" fillId="3" borderId="1" xfId="4" applyFont="1" applyFill="1" applyBorder="1" applyAlignment="1">
      <alignment horizontal="center" vertical="center"/>
    </xf>
    <xf numFmtId="180" fontId="50" fillId="0" borderId="8" xfId="4" applyNumberFormat="1" applyFont="1" applyBorder="1" applyAlignment="1">
      <alignment vertical="center"/>
    </xf>
    <xf numFmtId="180" fontId="51" fillId="0" borderId="9" xfId="4" applyNumberFormat="1" applyFont="1" applyBorder="1">
      <alignment vertical="center"/>
    </xf>
    <xf numFmtId="180" fontId="50" fillId="0" borderId="0" xfId="4" applyNumberFormat="1" applyFont="1" applyBorder="1" applyAlignment="1">
      <alignment vertical="center"/>
    </xf>
    <xf numFmtId="180" fontId="51" fillId="0" borderId="0" xfId="4" applyNumberFormat="1" applyFont="1" applyBorder="1">
      <alignment vertical="center"/>
    </xf>
    <xf numFmtId="180" fontId="51" fillId="0" borderId="0" xfId="4" applyNumberFormat="1" applyFont="1" applyBorder="1" applyAlignment="1">
      <alignment vertical="center" shrinkToFit="1"/>
    </xf>
    <xf numFmtId="180" fontId="51" fillId="0" borderId="10" xfId="4" applyNumberFormat="1" applyFont="1" applyBorder="1">
      <alignment vertical="center"/>
    </xf>
    <xf numFmtId="180" fontId="50" fillId="0" borderId="4" xfId="4" applyNumberFormat="1" applyFont="1" applyBorder="1" applyAlignment="1">
      <alignment vertical="center"/>
    </xf>
    <xf numFmtId="180" fontId="50" fillId="0" borderId="3" xfId="4" applyNumberFormat="1" applyFont="1" applyBorder="1" applyAlignment="1">
      <alignment vertical="center"/>
    </xf>
    <xf numFmtId="181" fontId="51" fillId="0" borderId="10" xfId="4" applyNumberFormat="1" applyFont="1" applyBorder="1">
      <alignment vertical="center"/>
    </xf>
    <xf numFmtId="181" fontId="14" fillId="0" borderId="0" xfId="0" applyNumberFormat="1" applyFont="1" applyAlignment="1">
      <alignment vertical="center"/>
    </xf>
    <xf numFmtId="0" fontId="34" fillId="0" borderId="3" xfId="0" applyFont="1" applyBorder="1" applyAlignment="1">
      <alignment horizontal="right" wrapText="1"/>
    </xf>
    <xf numFmtId="0" fontId="34" fillId="0" borderId="0" xfId="0" applyFont="1" applyFill="1" applyBorder="1" applyAlignment="1">
      <alignment horizontal="right"/>
    </xf>
    <xf numFmtId="0" fontId="34" fillId="0" borderId="3" xfId="0" applyFont="1" applyBorder="1" applyAlignment="1">
      <alignment horizontal="left" wrapText="1"/>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12" fillId="0" borderId="20" xfId="0" applyFont="1" applyBorder="1" applyAlignment="1">
      <alignment vertical="center"/>
    </xf>
    <xf numFmtId="0" fontId="12" fillId="0" borderId="14" xfId="0" applyFont="1" applyBorder="1" applyAlignment="1">
      <alignment horizontal="center" vertical="center"/>
    </xf>
    <xf numFmtId="0" fontId="12" fillId="0" borderId="22"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0" xfId="0" applyFont="1" applyBorder="1" applyAlignment="1">
      <alignment horizontal="center" vertical="center"/>
    </xf>
    <xf numFmtId="38" fontId="19" fillId="3" borderId="23" xfId="3" applyFont="1" applyFill="1" applyBorder="1" applyAlignment="1">
      <alignment horizontal="center" vertical="center"/>
    </xf>
    <xf numFmtId="0" fontId="20" fillId="0" borderId="22" xfId="0" applyFont="1" applyFill="1" applyBorder="1" applyAlignment="1">
      <alignment vertical="center"/>
    </xf>
    <xf numFmtId="0" fontId="20" fillId="0" borderId="19" xfId="0" applyFont="1" applyFill="1" applyBorder="1" applyAlignment="1">
      <alignment vertical="center"/>
    </xf>
    <xf numFmtId="0" fontId="20" fillId="0" borderId="24" xfId="0" applyFont="1" applyFill="1" applyBorder="1" applyAlignment="1">
      <alignment vertical="center"/>
    </xf>
    <xf numFmtId="0" fontId="12" fillId="0" borderId="24" xfId="0" applyFont="1" applyBorder="1" applyAlignment="1">
      <alignment vertical="center" wrapText="1"/>
    </xf>
    <xf numFmtId="0" fontId="14" fillId="0" borderId="3" xfId="2" applyFont="1" applyBorder="1" applyAlignment="1">
      <alignment vertical="center"/>
    </xf>
    <xf numFmtId="0" fontId="20" fillId="3" borderId="24" xfId="2" applyFont="1" applyFill="1" applyBorder="1" applyAlignment="1">
      <alignment vertical="center"/>
    </xf>
    <xf numFmtId="3" fontId="20" fillId="3" borderId="24" xfId="2" applyNumberFormat="1" applyFont="1" applyFill="1" applyBorder="1" applyAlignment="1">
      <alignment vertical="center"/>
    </xf>
    <xf numFmtId="0" fontId="20" fillId="3" borderId="20" xfId="2" applyFont="1" applyFill="1" applyBorder="1" applyAlignment="1">
      <alignment vertical="center"/>
    </xf>
    <xf numFmtId="0" fontId="20" fillId="3" borderId="22" xfId="2" applyFont="1" applyFill="1" applyBorder="1" applyAlignment="1">
      <alignment vertical="center" shrinkToFit="1"/>
    </xf>
    <xf numFmtId="0" fontId="20" fillId="3" borderId="24" xfId="2" applyFont="1" applyFill="1" applyBorder="1" applyAlignment="1">
      <alignment vertical="center" shrinkToFit="1"/>
    </xf>
    <xf numFmtId="3" fontId="20" fillId="3" borderId="26" xfId="2" applyNumberFormat="1" applyFont="1" applyFill="1" applyBorder="1" applyAlignment="1">
      <alignment vertical="center" shrinkToFit="1"/>
    </xf>
    <xf numFmtId="0" fontId="20" fillId="3" borderId="14" xfId="2" applyFont="1" applyFill="1" applyBorder="1" applyAlignment="1">
      <alignment vertical="center" shrinkToFit="1"/>
    </xf>
    <xf numFmtId="0" fontId="17" fillId="3" borderId="14" xfId="0" applyFont="1" applyFill="1" applyBorder="1" applyAlignment="1">
      <alignment horizontal="center" vertical="center" shrinkToFit="1"/>
    </xf>
    <xf numFmtId="0" fontId="25" fillId="3" borderId="22" xfId="2" quotePrefix="1" applyFont="1" applyFill="1" applyBorder="1" applyAlignment="1">
      <alignment vertical="center" wrapText="1"/>
    </xf>
    <xf numFmtId="0" fontId="25" fillId="3" borderId="24" xfId="2" quotePrefix="1" applyFont="1" applyFill="1" applyBorder="1" applyAlignment="1">
      <alignment vertical="center" wrapText="1"/>
    </xf>
    <xf numFmtId="0" fontId="20" fillId="3" borderId="26" xfId="2" applyFont="1" applyFill="1" applyBorder="1" applyAlignment="1">
      <alignment vertical="center"/>
    </xf>
    <xf numFmtId="0" fontId="20" fillId="3" borderId="14" xfId="2" applyFont="1" applyFill="1" applyBorder="1" applyAlignment="1">
      <alignment vertical="center" wrapText="1"/>
    </xf>
    <xf numFmtId="0" fontId="23" fillId="3" borderId="14" xfId="2" applyFont="1" applyFill="1" applyBorder="1" applyAlignment="1">
      <alignment vertical="center" wrapText="1"/>
    </xf>
    <xf numFmtId="0" fontId="23" fillId="3" borderId="14" xfId="2" applyFont="1" applyFill="1" applyBorder="1" applyAlignment="1">
      <alignment horizontal="left" vertical="center" wrapText="1"/>
    </xf>
    <xf numFmtId="0" fontId="20" fillId="3" borderId="28" xfId="2" applyFont="1" applyFill="1" applyBorder="1" applyAlignment="1">
      <alignment vertical="center" wrapText="1"/>
    </xf>
    <xf numFmtId="0" fontId="20" fillId="3" borderId="27" xfId="2" applyFont="1" applyFill="1" applyBorder="1" applyAlignment="1">
      <alignment vertical="center" wrapText="1"/>
    </xf>
    <xf numFmtId="0" fontId="23" fillId="3" borderId="27" xfId="2" applyFont="1" applyFill="1" applyBorder="1" applyAlignment="1">
      <alignment vertical="center" wrapText="1"/>
    </xf>
    <xf numFmtId="0" fontId="20" fillId="3" borderId="29" xfId="2" applyFont="1" applyFill="1" applyBorder="1" applyAlignment="1">
      <alignment vertical="center" wrapText="1"/>
    </xf>
    <xf numFmtId="0" fontId="20" fillId="3" borderId="22" xfId="2" quotePrefix="1" applyFont="1" applyFill="1" applyBorder="1" applyAlignment="1">
      <alignment vertical="center" wrapText="1"/>
    </xf>
    <xf numFmtId="0" fontId="20" fillId="3" borderId="24" xfId="2" quotePrefix="1" applyFont="1" applyFill="1" applyBorder="1" applyAlignment="1">
      <alignment vertical="center" wrapText="1"/>
    </xf>
    <xf numFmtId="0" fontId="20" fillId="3" borderId="6" xfId="2" applyFont="1" applyFill="1" applyBorder="1" applyAlignment="1">
      <alignment vertical="center"/>
    </xf>
    <xf numFmtId="0" fontId="14" fillId="3" borderId="73" xfId="4" applyFont="1" applyFill="1" applyBorder="1" applyAlignment="1">
      <alignment horizontal="center" vertical="center"/>
    </xf>
    <xf numFmtId="0" fontId="14" fillId="3" borderId="74" xfId="4" applyFont="1" applyFill="1" applyBorder="1" applyAlignment="1">
      <alignment horizontal="center" vertical="center"/>
    </xf>
    <xf numFmtId="0" fontId="14" fillId="0" borderId="78" xfId="4" applyFont="1" applyBorder="1" applyAlignment="1">
      <alignment horizontal="center" vertical="center"/>
    </xf>
    <xf numFmtId="0" fontId="14" fillId="3" borderId="79" xfId="4" applyFont="1" applyFill="1" applyBorder="1" applyAlignment="1">
      <alignment horizontal="center" vertical="center"/>
    </xf>
    <xf numFmtId="0" fontId="14" fillId="0" borderId="82" xfId="4" applyFont="1" applyBorder="1" applyAlignment="1">
      <alignment horizontal="center" vertical="center"/>
    </xf>
    <xf numFmtId="0" fontId="14" fillId="0" borderId="31" xfId="4" applyFont="1" applyBorder="1" applyAlignment="1">
      <alignment horizontal="center" vertical="center"/>
    </xf>
    <xf numFmtId="0" fontId="14" fillId="0" borderId="79" xfId="4" applyFont="1" applyBorder="1" applyAlignment="1">
      <alignment vertical="center"/>
    </xf>
    <xf numFmtId="0" fontId="39" fillId="0" borderId="0" xfId="0" applyFont="1" applyFill="1" applyBorder="1" applyAlignment="1"/>
    <xf numFmtId="0" fontId="14" fillId="0" borderId="77" xfId="4" applyFont="1" applyFill="1" applyBorder="1" applyAlignment="1">
      <alignment horizontal="center" vertical="center"/>
    </xf>
    <xf numFmtId="0" fontId="14" fillId="0" borderId="75" xfId="4" applyFont="1" applyFill="1" applyBorder="1" applyAlignment="1">
      <alignment horizontal="center" vertical="center"/>
    </xf>
    <xf numFmtId="0" fontId="20" fillId="0" borderId="24" xfId="0" applyFont="1" applyFill="1" applyBorder="1" applyAlignment="1">
      <alignment vertical="center" shrinkToFit="1"/>
    </xf>
    <xf numFmtId="0" fontId="20" fillId="0" borderId="22" xfId="0" applyFont="1" applyFill="1" applyBorder="1" applyAlignment="1">
      <alignment vertical="center" shrinkToFit="1"/>
    </xf>
    <xf numFmtId="0" fontId="20" fillId="0" borderId="19" xfId="0" applyFont="1" applyFill="1" applyBorder="1" applyAlignment="1">
      <alignment vertical="center" shrinkToFit="1"/>
    </xf>
    <xf numFmtId="0" fontId="56" fillId="0" borderId="0" xfId="0" applyFont="1">
      <alignment vertical="center"/>
    </xf>
    <xf numFmtId="0" fontId="14" fillId="0" borderId="56" xfId="4" applyFont="1" applyBorder="1" applyAlignment="1">
      <alignment horizontal="center" vertical="center"/>
    </xf>
    <xf numFmtId="0" fontId="14" fillId="0" borderId="47" xfId="4" applyFont="1" applyBorder="1" applyAlignment="1">
      <alignment horizontal="center" vertical="center"/>
    </xf>
    <xf numFmtId="0" fontId="14" fillId="0" borderId="80" xfId="4" applyFont="1" applyBorder="1" applyAlignment="1">
      <alignment horizontal="center" vertical="center"/>
    </xf>
    <xf numFmtId="0" fontId="14" fillId="0" borderId="79" xfId="4" applyFont="1" applyBorder="1" applyAlignment="1">
      <alignment horizontal="center" vertical="center"/>
    </xf>
    <xf numFmtId="0" fontId="14" fillId="0" borderId="31" xfId="4" applyFont="1" applyBorder="1" applyAlignment="1">
      <alignment horizontal="center" vertical="center"/>
    </xf>
    <xf numFmtId="0" fontId="14" fillId="0" borderId="32" xfId="4" applyFont="1" applyBorder="1" applyAlignment="1">
      <alignment horizontal="center" vertical="center"/>
    </xf>
    <xf numFmtId="0" fontId="14" fillId="0" borderId="10" xfId="0" applyFont="1" applyBorder="1" applyAlignment="1">
      <alignment vertical="center"/>
    </xf>
    <xf numFmtId="0" fontId="6" fillId="0" borderId="13"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textRotation="255"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1" xfId="0" applyFont="1" applyBorder="1" applyAlignment="1">
      <alignment horizontal="center" vertical="center"/>
    </xf>
    <xf numFmtId="0" fontId="14" fillId="3" borderId="1" xfId="0" applyFont="1" applyFill="1" applyBorder="1" applyAlignment="1">
      <alignment horizontal="center" vertical="center"/>
    </xf>
    <xf numFmtId="49" fontId="14" fillId="3" borderId="1" xfId="0" applyNumberFormat="1" applyFont="1" applyFill="1" applyBorder="1" applyAlignment="1">
      <alignment horizontal="center" vertical="center" shrinkToFit="1"/>
    </xf>
    <xf numFmtId="0" fontId="14" fillId="0" borderId="83" xfId="4" applyFont="1" applyBorder="1" applyAlignment="1">
      <alignment horizontal="center" vertical="center"/>
    </xf>
    <xf numFmtId="0" fontId="14" fillId="0" borderId="84" xfId="4" applyFont="1" applyBorder="1" applyAlignment="1">
      <alignment horizontal="center" vertical="center"/>
    </xf>
    <xf numFmtId="0" fontId="14" fillId="0" borderId="85" xfId="4" applyFont="1" applyBorder="1" applyAlignment="1">
      <alignment horizontal="center" vertical="center"/>
    </xf>
    <xf numFmtId="0" fontId="29" fillId="3" borderId="13" xfId="4" applyFont="1" applyFill="1" applyBorder="1" applyAlignment="1">
      <alignment horizontal="center" vertical="center"/>
    </xf>
    <xf numFmtId="0" fontId="14" fillId="0" borderId="79" xfId="4" applyFont="1" applyBorder="1" applyAlignment="1">
      <alignment horizontal="center" vertical="center"/>
    </xf>
    <xf numFmtId="0" fontId="14" fillId="0" borderId="31" xfId="4" applyFont="1" applyBorder="1" applyAlignment="1">
      <alignment horizontal="center" vertical="center"/>
    </xf>
    <xf numFmtId="0" fontId="14" fillId="0" borderId="32" xfId="4" applyFont="1" applyBorder="1" applyAlignment="1">
      <alignment horizontal="center" vertical="center"/>
    </xf>
    <xf numFmtId="0" fontId="3" fillId="0" borderId="0" xfId="0" applyFont="1" applyAlignment="1">
      <alignment horizontal="justify" vertical="center"/>
    </xf>
    <xf numFmtId="0" fontId="3" fillId="0" borderId="0" xfId="0" applyFont="1" applyBorder="1" applyAlignment="1">
      <alignment horizontal="justify" vertical="center"/>
    </xf>
    <xf numFmtId="0" fontId="20" fillId="3" borderId="24" xfId="0" applyFont="1" applyFill="1" applyBorder="1" applyAlignment="1" applyProtection="1">
      <alignment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4" xfId="0" applyFont="1" applyFill="1" applyBorder="1" applyAlignment="1" applyProtection="1">
      <alignment horizontal="center" vertical="center" shrinkToFit="1"/>
      <protection locked="0"/>
    </xf>
    <xf numFmtId="0" fontId="14" fillId="3" borderId="26" xfId="0" applyFont="1" applyFill="1" applyBorder="1" applyAlignment="1" applyProtection="1">
      <alignment horizontal="center" vertical="center" shrinkToFit="1"/>
      <protection locked="0"/>
    </xf>
    <xf numFmtId="0" fontId="14" fillId="3" borderId="14" xfId="0" applyFont="1" applyFill="1" applyBorder="1" applyAlignment="1" applyProtection="1">
      <alignment horizontal="center" vertical="center" shrinkToFit="1"/>
      <protection locked="0"/>
    </xf>
    <xf numFmtId="0" fontId="14" fillId="3" borderId="14" xfId="2" applyFont="1" applyFill="1" applyBorder="1" applyAlignment="1" applyProtection="1">
      <alignment horizontal="center" vertical="center" shrinkToFit="1"/>
      <protection locked="0"/>
    </xf>
    <xf numFmtId="0" fontId="20" fillId="3" borderId="22" xfId="0" quotePrefix="1" applyFont="1" applyFill="1" applyBorder="1" applyAlignment="1" applyProtection="1">
      <alignment vertical="center"/>
      <protection locked="0"/>
    </xf>
    <xf numFmtId="0" fontId="20" fillId="3" borderId="24" xfId="0" quotePrefix="1" applyFont="1" applyFill="1" applyBorder="1" applyAlignment="1" applyProtection="1">
      <alignment vertical="center"/>
      <protection locked="0"/>
    </xf>
    <xf numFmtId="0" fontId="20" fillId="3" borderId="24" xfId="0" applyFont="1" applyFill="1" applyBorder="1" applyAlignment="1" applyProtection="1">
      <alignment vertical="center"/>
      <protection locked="0"/>
    </xf>
    <xf numFmtId="0" fontId="20" fillId="3" borderId="26" xfId="0" applyFont="1" applyFill="1" applyBorder="1" applyAlignment="1" applyProtection="1">
      <alignment vertical="center"/>
      <protection locked="0"/>
    </xf>
    <xf numFmtId="0" fontId="20" fillId="3" borderId="14" xfId="0" applyFont="1" applyFill="1" applyBorder="1" applyAlignment="1" applyProtection="1">
      <alignment vertical="center" wrapText="1"/>
      <protection locked="0"/>
    </xf>
    <xf numFmtId="0" fontId="23" fillId="3" borderId="14" xfId="0" applyFont="1" applyFill="1" applyBorder="1" applyAlignment="1" applyProtection="1">
      <alignment vertical="center" wrapText="1"/>
      <protection locked="0"/>
    </xf>
    <xf numFmtId="0" fontId="23" fillId="3" borderId="14" xfId="0" applyFont="1" applyFill="1" applyBorder="1" applyAlignment="1" applyProtection="1">
      <alignment horizontal="left" vertical="center" wrapText="1"/>
      <protection locked="0"/>
    </xf>
    <xf numFmtId="0" fontId="20" fillId="3" borderId="14" xfId="0" applyFont="1" applyFill="1" applyBorder="1" applyAlignment="1" applyProtection="1">
      <alignment vertical="center"/>
      <protection locked="0"/>
    </xf>
    <xf numFmtId="0" fontId="20" fillId="3" borderId="22" xfId="0" applyFont="1" applyFill="1" applyBorder="1" applyAlignment="1" applyProtection="1">
      <alignment vertical="center"/>
      <protection locked="0"/>
    </xf>
    <xf numFmtId="0" fontId="23" fillId="3" borderId="24" xfId="0" applyFont="1" applyFill="1" applyBorder="1" applyAlignment="1" applyProtection="1">
      <alignment vertical="center" wrapText="1"/>
      <protection locked="0"/>
    </xf>
    <xf numFmtId="0" fontId="20" fillId="3" borderId="24" xfId="0" applyFont="1" applyFill="1" applyBorder="1" applyAlignment="1" applyProtection="1">
      <alignment vertical="center" wrapText="1"/>
      <protection locked="0"/>
    </xf>
    <xf numFmtId="0" fontId="20" fillId="3" borderId="22" xfId="0" quotePrefix="1" applyFont="1" applyFill="1" applyBorder="1" applyAlignment="1" applyProtection="1">
      <alignment vertical="center" wrapText="1"/>
      <protection locked="0"/>
    </xf>
    <xf numFmtId="0" fontId="20" fillId="3" borderId="24" xfId="0" quotePrefix="1" applyFont="1" applyFill="1" applyBorder="1" applyAlignment="1" applyProtection="1">
      <alignment vertical="center" wrapText="1"/>
      <protection locked="0"/>
    </xf>
    <xf numFmtId="0" fontId="20" fillId="3" borderId="14" xfId="0" quotePrefix="1" applyFont="1" applyFill="1" applyBorder="1" applyAlignment="1" applyProtection="1">
      <alignment vertical="center"/>
      <protection locked="0"/>
    </xf>
    <xf numFmtId="0" fontId="14" fillId="3" borderId="30" xfId="4" applyFont="1" applyFill="1" applyBorder="1" applyAlignment="1" applyProtection="1">
      <alignment horizontal="center" vertical="center"/>
      <protection locked="0"/>
    </xf>
    <xf numFmtId="0" fontId="14" fillId="3" borderId="45" xfId="4" applyFont="1" applyFill="1" applyBorder="1" applyAlignment="1" applyProtection="1">
      <alignment horizontal="center" vertical="center"/>
      <protection locked="0"/>
    </xf>
    <xf numFmtId="0" fontId="14" fillId="3" borderId="32" xfId="4" applyFont="1" applyFill="1" applyBorder="1" applyAlignment="1" applyProtection="1">
      <alignment horizontal="center" vertical="center"/>
      <protection locked="0"/>
    </xf>
    <xf numFmtId="0" fontId="14" fillId="3" borderId="49" xfId="4" applyFont="1" applyFill="1" applyBorder="1" applyAlignment="1" applyProtection="1">
      <alignment horizontal="center" vertical="center"/>
      <protection locked="0"/>
    </xf>
    <xf numFmtId="0" fontId="14" fillId="0" borderId="0" xfId="4" applyFont="1" applyProtection="1">
      <alignment vertical="center"/>
      <protection locked="0"/>
    </xf>
    <xf numFmtId="0" fontId="14" fillId="3" borderId="31" xfId="4" applyFont="1" applyFill="1" applyBorder="1" applyAlignment="1" applyProtection="1">
      <alignment horizontal="center" vertical="center"/>
      <protection locked="0"/>
    </xf>
    <xf numFmtId="0" fontId="14" fillId="3" borderId="58" xfId="4" applyFont="1" applyFill="1" applyBorder="1" applyAlignment="1" applyProtection="1">
      <alignment horizontal="center" vertical="center"/>
      <protection locked="0"/>
    </xf>
    <xf numFmtId="0" fontId="14" fillId="3" borderId="60" xfId="4" applyFont="1" applyFill="1" applyBorder="1" applyAlignment="1" applyProtection="1">
      <alignment horizontal="center" vertical="center"/>
      <protection locked="0"/>
    </xf>
    <xf numFmtId="0" fontId="14" fillId="3" borderId="61" xfId="4" applyFont="1" applyFill="1" applyBorder="1" applyAlignment="1" applyProtection="1">
      <alignment horizontal="center" vertical="center"/>
      <protection locked="0"/>
    </xf>
    <xf numFmtId="0" fontId="14" fillId="3" borderId="73" xfId="4" applyFont="1" applyFill="1" applyBorder="1" applyAlignment="1" applyProtection="1">
      <alignment horizontal="center" vertical="center"/>
      <protection locked="0"/>
    </xf>
    <xf numFmtId="0" fontId="14" fillId="3" borderId="74" xfId="4" applyFont="1" applyFill="1" applyBorder="1" applyAlignment="1" applyProtection="1">
      <alignment horizontal="center" vertical="center"/>
      <protection locked="0"/>
    </xf>
    <xf numFmtId="0" fontId="14" fillId="3" borderId="79" xfId="4" applyFont="1" applyFill="1" applyBorder="1" applyAlignment="1" applyProtection="1">
      <alignment horizontal="center" vertical="center"/>
      <protection locked="0"/>
    </xf>
    <xf numFmtId="0" fontId="29" fillId="3" borderId="1" xfId="4" applyFont="1" applyFill="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12" fillId="0" borderId="14"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2" fillId="0" borderId="14" xfId="2" applyFont="1" applyBorder="1" applyAlignment="1" applyProtection="1">
      <alignment vertical="center"/>
      <protection locked="0"/>
    </xf>
    <xf numFmtId="0" fontId="12" fillId="0" borderId="1" xfId="2" applyFont="1" applyBorder="1" applyAlignment="1" applyProtection="1">
      <alignment vertical="center"/>
      <protection locked="0"/>
    </xf>
    <xf numFmtId="0" fontId="20" fillId="3" borderId="20" xfId="0" applyNumberFormat="1" applyFont="1" applyFill="1" applyBorder="1" applyAlignment="1" applyProtection="1">
      <alignment vertical="center" shrinkToFit="1"/>
      <protection locked="0"/>
    </xf>
    <xf numFmtId="0" fontId="14" fillId="3" borderId="1" xfId="0" applyFont="1" applyFill="1" applyBorder="1" applyAlignment="1">
      <alignment horizontal="center" vertical="center" wrapText="1"/>
    </xf>
    <xf numFmtId="0" fontId="60" fillId="3" borderId="1" xfId="0" applyFont="1" applyFill="1" applyBorder="1" applyAlignment="1">
      <alignment horizontal="left" vertical="center"/>
    </xf>
    <xf numFmtId="0" fontId="20" fillId="3" borderId="14" xfId="2" applyFont="1" applyFill="1" applyBorder="1" applyAlignment="1">
      <alignment horizontal="left" vertical="center" shrinkToFit="1"/>
    </xf>
    <xf numFmtId="0" fontId="14" fillId="0" borderId="17" xfId="4" applyFont="1" applyFill="1" applyBorder="1" applyAlignment="1">
      <alignment horizontal="center" vertical="center"/>
    </xf>
    <xf numFmtId="0" fontId="14" fillId="0" borderId="66" xfId="4" applyFont="1" applyFill="1" applyBorder="1" applyAlignment="1">
      <alignment horizontal="center" vertical="center"/>
    </xf>
    <xf numFmtId="0" fontId="61" fillId="0" borderId="0" xfId="6" applyFont="1">
      <alignment vertical="center"/>
    </xf>
    <xf numFmtId="0" fontId="39" fillId="0" borderId="0" xfId="7" applyFont="1" applyAlignment="1">
      <alignment vertical="center"/>
    </xf>
    <xf numFmtId="0" fontId="64" fillId="0" borderId="4" xfId="8" applyFont="1" applyBorder="1">
      <alignment vertical="center"/>
    </xf>
    <xf numFmtId="0" fontId="64" fillId="0" borderId="0" xfId="8" applyFont="1">
      <alignment vertical="center"/>
    </xf>
    <xf numFmtId="0" fontId="64" fillId="0" borderId="3" xfId="8" applyFont="1" applyBorder="1">
      <alignment vertical="center"/>
    </xf>
    <xf numFmtId="0" fontId="64" fillId="0" borderId="7" xfId="8" applyFont="1" applyBorder="1" applyAlignment="1">
      <alignment horizontal="center" vertical="center"/>
    </xf>
    <xf numFmtId="38" fontId="64" fillId="0" borderId="7" xfId="9" applyFont="1" applyBorder="1">
      <alignment vertical="center"/>
    </xf>
    <xf numFmtId="38" fontId="64" fillId="0" borderId="7" xfId="9" applyFont="1" applyBorder="1" applyAlignment="1">
      <alignment vertical="center" wrapText="1"/>
    </xf>
    <xf numFmtId="38" fontId="64" fillId="5" borderId="1" xfId="9" applyFont="1" applyFill="1" applyBorder="1" applyAlignment="1">
      <alignment horizontal="center" vertical="center"/>
    </xf>
    <xf numFmtId="0" fontId="64" fillId="0" borderId="0" xfId="8" applyFont="1" applyAlignment="1">
      <alignment vertical="center" wrapText="1"/>
    </xf>
    <xf numFmtId="0" fontId="64" fillId="0" borderId="30" xfId="8" applyFont="1" applyBorder="1" applyAlignment="1">
      <alignment horizontal="center" vertical="center"/>
    </xf>
    <xf numFmtId="38" fontId="64" fillId="0" borderId="30" xfId="9" applyFont="1" applyBorder="1">
      <alignment vertical="center"/>
    </xf>
    <xf numFmtId="38" fontId="64" fillId="0" borderId="30" xfId="9" applyFont="1" applyBorder="1" applyAlignment="1">
      <alignment vertical="center" wrapText="1"/>
    </xf>
    <xf numFmtId="0" fontId="64" fillId="0" borderId="31" xfId="8" applyFont="1" applyBorder="1" applyAlignment="1">
      <alignment horizontal="center" vertical="center"/>
    </xf>
    <xf numFmtId="38" fontId="64" fillId="0" borderId="31" xfId="9" applyFont="1" applyBorder="1">
      <alignment vertical="center"/>
    </xf>
    <xf numFmtId="38" fontId="64" fillId="0" borderId="31" xfId="9" applyFont="1" applyBorder="1" applyAlignment="1">
      <alignment vertical="center" wrapText="1"/>
    </xf>
    <xf numFmtId="38" fontId="64" fillId="0" borderId="1" xfId="9" applyFont="1" applyBorder="1">
      <alignment vertical="center"/>
    </xf>
    <xf numFmtId="0" fontId="64" fillId="0" borderId="5" xfId="8" applyFont="1" applyBorder="1">
      <alignment vertical="center"/>
    </xf>
    <xf numFmtId="0" fontId="64" fillId="0" borderId="6" xfId="8" applyFont="1" applyBorder="1">
      <alignment vertical="center"/>
    </xf>
    <xf numFmtId="0" fontId="64" fillId="0" borderId="0" xfId="8" applyFont="1" applyAlignment="1">
      <alignment horizontal="center" vertical="center"/>
    </xf>
    <xf numFmtId="38" fontId="64" fillId="0" borderId="0" xfId="9" applyFont="1">
      <alignment vertical="center"/>
    </xf>
    <xf numFmtId="38" fontId="64" fillId="0" borderId="0" xfId="9" applyFont="1" applyAlignment="1">
      <alignment vertical="center" wrapText="1"/>
    </xf>
    <xf numFmtId="0" fontId="64" fillId="0" borderId="8" xfId="8" applyFont="1" applyBorder="1">
      <alignment vertical="center"/>
    </xf>
    <xf numFmtId="0" fontId="64" fillId="0" borderId="0" xfId="8" applyFont="1" applyBorder="1">
      <alignment vertical="center"/>
    </xf>
    <xf numFmtId="38" fontId="64" fillId="3" borderId="11" xfId="9" applyFont="1" applyFill="1" applyBorder="1" applyAlignment="1">
      <alignment horizontal="center" vertical="center" wrapText="1"/>
    </xf>
    <xf numFmtId="38" fontId="64" fillId="3" borderId="14" xfId="9" applyFont="1" applyFill="1" applyBorder="1" applyAlignment="1">
      <alignment horizontal="center" vertical="center" wrapText="1"/>
    </xf>
    <xf numFmtId="0" fontId="64" fillId="0" borderId="6" xfId="8" applyFont="1" applyBorder="1" applyAlignment="1">
      <alignment horizontal="right" vertical="center"/>
    </xf>
    <xf numFmtId="0" fontId="67" fillId="0" borderId="0" xfId="7" applyFont="1" applyAlignment="1">
      <alignment vertical="center"/>
    </xf>
    <xf numFmtId="0" fontId="14" fillId="0" borderId="89" xfId="2" applyFont="1" applyBorder="1" applyAlignment="1">
      <alignment horizontal="center" vertical="center"/>
    </xf>
    <xf numFmtId="0" fontId="24" fillId="0" borderId="0" xfId="2" applyFont="1" applyAlignment="1">
      <alignment vertical="center"/>
    </xf>
    <xf numFmtId="0" fontId="46" fillId="0" borderId="0" xfId="2" applyFont="1" applyAlignment="1">
      <alignment vertical="center"/>
    </xf>
    <xf numFmtId="180" fontId="51" fillId="4" borderId="94" xfId="4" applyNumberFormat="1" applyFont="1" applyFill="1" applyBorder="1" applyAlignment="1">
      <alignment horizontal="center" vertical="center" wrapText="1"/>
    </xf>
    <xf numFmtId="180" fontId="51" fillId="4" borderId="86" xfId="4" quotePrefix="1" applyNumberFormat="1" applyFont="1" applyFill="1" applyBorder="1" applyAlignment="1">
      <alignment horizontal="center" vertical="center" wrapText="1"/>
    </xf>
    <xf numFmtId="180" fontId="51" fillId="4" borderId="95" xfId="4" applyNumberFormat="1" applyFont="1" applyFill="1" applyBorder="1" applyAlignment="1">
      <alignment horizontal="center" vertical="center" wrapText="1"/>
    </xf>
    <xf numFmtId="180" fontId="51" fillId="4" borderId="95" xfId="4" applyNumberFormat="1" applyFont="1" applyFill="1" applyBorder="1" applyAlignment="1">
      <alignment vertical="center" wrapText="1"/>
    </xf>
    <xf numFmtId="180" fontId="51" fillId="4" borderId="96" xfId="4" applyNumberFormat="1" applyFont="1" applyFill="1" applyBorder="1" applyAlignment="1">
      <alignment vertical="center" wrapText="1"/>
    </xf>
    <xf numFmtId="180" fontId="51" fillId="0" borderId="86" xfId="4" applyNumberFormat="1" applyFont="1" applyBorder="1" applyAlignment="1">
      <alignment horizontal="center" vertical="center" wrapText="1"/>
    </xf>
    <xf numFmtId="180" fontId="51" fillId="0" borderId="95" xfId="4" applyNumberFormat="1" applyFont="1" applyBorder="1">
      <alignment vertical="center"/>
    </xf>
    <xf numFmtId="180" fontId="51" fillId="0" borderId="86" xfId="4" applyNumberFormat="1" applyFont="1" applyBorder="1" applyAlignment="1">
      <alignment horizontal="center" vertical="center"/>
    </xf>
    <xf numFmtId="180" fontId="51" fillId="0" borderId="86" xfId="4" applyNumberFormat="1" applyFont="1" applyBorder="1" applyAlignment="1">
      <alignment vertical="center"/>
    </xf>
    <xf numFmtId="180" fontId="54" fillId="0" borderId="94" xfId="4" applyNumberFormat="1" applyFont="1" applyBorder="1" applyAlignment="1">
      <alignment vertical="center" shrinkToFit="1"/>
    </xf>
    <xf numFmtId="180" fontId="51" fillId="0" borderId="94" xfId="4" applyNumberFormat="1" applyFont="1" applyBorder="1" applyAlignment="1">
      <alignment horizontal="center" vertical="center"/>
    </xf>
    <xf numFmtId="180" fontId="51" fillId="0" borderId="86" xfId="4" quotePrefix="1" applyNumberFormat="1" applyFont="1" applyBorder="1" applyAlignment="1">
      <alignment vertical="center"/>
    </xf>
    <xf numFmtId="180" fontId="51" fillId="0" borderId="95" xfId="4" applyNumberFormat="1" applyFont="1" applyBorder="1" applyAlignment="1">
      <alignment vertical="center"/>
    </xf>
    <xf numFmtId="180" fontId="51" fillId="0" borderId="96" xfId="4" applyNumberFormat="1" applyFont="1" applyBorder="1" applyAlignment="1">
      <alignment vertical="center"/>
    </xf>
    <xf numFmtId="180" fontId="51" fillId="4" borderId="95" xfId="4" applyNumberFormat="1" applyFont="1" applyFill="1" applyBorder="1">
      <alignment vertical="center"/>
    </xf>
    <xf numFmtId="180" fontId="51" fillId="4" borderId="86" xfId="4" applyNumberFormat="1" applyFont="1" applyFill="1" applyBorder="1" applyAlignment="1">
      <alignment vertical="center"/>
    </xf>
    <xf numFmtId="180" fontId="54" fillId="4" borderId="94" xfId="4" applyNumberFormat="1" applyFont="1" applyFill="1" applyBorder="1" applyAlignment="1">
      <alignment vertical="center" shrinkToFit="1"/>
    </xf>
    <xf numFmtId="180" fontId="51" fillId="4" borderId="94" xfId="4" applyNumberFormat="1" applyFont="1" applyFill="1" applyBorder="1" applyAlignment="1">
      <alignment horizontal="center" vertical="center"/>
    </xf>
    <xf numFmtId="180" fontId="51" fillId="4" borderId="86" xfId="4" quotePrefix="1" applyNumberFormat="1" applyFont="1" applyFill="1" applyBorder="1" applyAlignment="1">
      <alignment vertical="center"/>
    </xf>
    <xf numFmtId="180" fontId="51" fillId="4" borderId="95" xfId="4" applyNumberFormat="1" applyFont="1" applyFill="1" applyBorder="1" applyAlignment="1">
      <alignment vertical="center"/>
    </xf>
    <xf numFmtId="180" fontId="51" fillId="4" borderId="96" xfId="4" applyNumberFormat="1" applyFont="1" applyFill="1" applyBorder="1" applyAlignment="1">
      <alignment vertical="center"/>
    </xf>
    <xf numFmtId="180" fontId="54" fillId="4" borderId="95" xfId="4" applyNumberFormat="1" applyFont="1" applyFill="1" applyBorder="1" applyAlignment="1">
      <alignment vertical="center"/>
    </xf>
    <xf numFmtId="180" fontId="51" fillId="0" borderId="94" xfId="4" applyNumberFormat="1" applyFont="1" applyBorder="1" applyAlignment="1">
      <alignment vertical="center"/>
    </xf>
    <xf numFmtId="0" fontId="4" fillId="0" borderId="0" xfId="2" applyFont="1" applyAlignment="1">
      <alignment vertical="center"/>
    </xf>
    <xf numFmtId="180" fontId="51" fillId="0" borderId="86" xfId="4" applyNumberFormat="1" applyFont="1" applyFill="1" applyBorder="1" applyAlignment="1">
      <alignment horizontal="center" vertical="center" wrapText="1"/>
    </xf>
    <xf numFmtId="180" fontId="51" fillId="0" borderId="99" xfId="4" applyNumberFormat="1" applyFont="1" applyBorder="1" applyAlignment="1">
      <alignment horizontal="center" vertical="center" wrapText="1"/>
    </xf>
    <xf numFmtId="180" fontId="51" fillId="0" borderId="90" xfId="4" applyNumberFormat="1" applyFont="1" applyBorder="1" applyAlignment="1">
      <alignment horizontal="center" vertical="center"/>
    </xf>
    <xf numFmtId="0" fontId="4" fillId="0" borderId="0" xfId="0" applyFont="1" applyBorder="1" applyAlignment="1">
      <alignment horizontal="justify" vertical="center" wrapText="1"/>
    </xf>
    <xf numFmtId="0" fontId="3" fillId="0" borderId="0" xfId="0" applyFont="1" applyBorder="1" applyAlignment="1">
      <alignment horizontal="justify" vertical="center"/>
    </xf>
    <xf numFmtId="182" fontId="20" fillId="0" borderId="24" xfId="0" applyNumberFormat="1" applyFont="1" applyFill="1" applyBorder="1" applyAlignment="1">
      <alignment vertical="center" shrinkToFit="1"/>
    </xf>
    <xf numFmtId="183" fontId="51" fillId="0" borderId="10" xfId="4" applyNumberFormat="1" applyFont="1" applyBorder="1">
      <alignment vertical="center"/>
    </xf>
    <xf numFmtId="0" fontId="4"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9" fillId="0" borderId="8" xfId="0" applyFont="1" applyFill="1" applyBorder="1" applyAlignment="1"/>
    <xf numFmtId="0" fontId="39" fillId="0" borderId="7" xfId="0" applyFont="1" applyFill="1" applyBorder="1" applyAlignment="1">
      <alignment vertical="top"/>
    </xf>
    <xf numFmtId="0" fontId="76" fillId="0" borderId="7" xfId="0" applyFont="1" applyBorder="1" applyAlignment="1">
      <alignment vertical="center" shrinkToFit="1"/>
    </xf>
    <xf numFmtId="0" fontId="10" fillId="0" borderId="0" xfId="0" applyFont="1" applyBorder="1">
      <alignment vertical="center"/>
    </xf>
    <xf numFmtId="0" fontId="14" fillId="0" borderId="102" xfId="4" applyFont="1" applyBorder="1" applyAlignment="1">
      <alignment horizontal="center" vertical="center"/>
    </xf>
    <xf numFmtId="0" fontId="39" fillId="0" borderId="8" xfId="0" applyFont="1" applyFill="1" applyBorder="1">
      <alignment vertical="center"/>
    </xf>
    <xf numFmtId="0" fontId="39" fillId="0" borderId="7" xfId="0" applyFont="1" applyFill="1" applyBorder="1">
      <alignment vertical="center"/>
    </xf>
    <xf numFmtId="0" fontId="23" fillId="0" borderId="24" xfId="0" applyFont="1" applyFill="1" applyBorder="1" applyAlignment="1">
      <alignment vertical="center"/>
    </xf>
    <xf numFmtId="180" fontId="51" fillId="4" borderId="86" xfId="4" applyNumberFormat="1" applyFont="1" applyFill="1" applyBorder="1" applyAlignment="1">
      <alignment horizontal="center" vertical="center"/>
    </xf>
    <xf numFmtId="180" fontId="51" fillId="4" borderId="86" xfId="4" applyNumberFormat="1" applyFont="1" applyFill="1" applyBorder="1" applyAlignment="1">
      <alignment horizontal="center" vertical="center" wrapText="1"/>
    </xf>
    <xf numFmtId="0" fontId="14" fillId="3" borderId="30" xfId="2" applyFont="1" applyFill="1" applyBorder="1" applyAlignment="1">
      <alignment horizontal="center"/>
    </xf>
    <xf numFmtId="0" fontId="78" fillId="0" borderId="0" xfId="0" applyFont="1">
      <alignment vertical="center"/>
    </xf>
    <xf numFmtId="0" fontId="78" fillId="0" borderId="0" xfId="0" applyFont="1" applyAlignment="1">
      <alignment horizontal="center" vertical="center"/>
    </xf>
    <xf numFmtId="0" fontId="78" fillId="0" borderId="40" xfId="0" applyFont="1" applyBorder="1">
      <alignment vertical="center"/>
    </xf>
    <xf numFmtId="56" fontId="79" fillId="3" borderId="39" xfId="0" applyNumberFormat="1" applyFont="1" applyFill="1" applyBorder="1" applyAlignment="1">
      <alignment horizontal="center" vertical="center"/>
    </xf>
    <xf numFmtId="0" fontId="78" fillId="0" borderId="39" xfId="0" applyFont="1" applyBorder="1">
      <alignment vertical="center"/>
    </xf>
    <xf numFmtId="0" fontId="78" fillId="3" borderId="39" xfId="0" applyFont="1" applyFill="1" applyBorder="1" applyAlignment="1">
      <alignment horizontal="center" vertical="center"/>
    </xf>
    <xf numFmtId="0" fontId="78" fillId="3" borderId="38" xfId="0" applyFont="1" applyFill="1" applyBorder="1" applyAlignment="1">
      <alignment horizontal="center" vertical="center"/>
    </xf>
    <xf numFmtId="0" fontId="78" fillId="0" borderId="37" xfId="0" applyFont="1" applyBorder="1">
      <alignment vertical="center"/>
    </xf>
    <xf numFmtId="56" fontId="79" fillId="3" borderId="1" xfId="0" applyNumberFormat="1" applyFont="1" applyFill="1" applyBorder="1" applyAlignment="1">
      <alignment horizontal="center" vertical="center"/>
    </xf>
    <xf numFmtId="0" fontId="78" fillId="0" borderId="1" xfId="0" applyFont="1" applyBorder="1">
      <alignment vertical="center"/>
    </xf>
    <xf numFmtId="0" fontId="78" fillId="3" borderId="1" xfId="0" applyFont="1" applyFill="1" applyBorder="1" applyAlignment="1">
      <alignment horizontal="center" vertical="center"/>
    </xf>
    <xf numFmtId="0" fontId="78" fillId="3" borderId="36" xfId="0" applyFont="1" applyFill="1" applyBorder="1" applyAlignment="1">
      <alignment horizontal="center" vertical="center"/>
    </xf>
    <xf numFmtId="0" fontId="78" fillId="0" borderId="35" xfId="0" applyFont="1" applyBorder="1">
      <alignment vertical="center"/>
    </xf>
    <xf numFmtId="0" fontId="78" fillId="3" borderId="34" xfId="0" applyFont="1" applyFill="1" applyBorder="1" applyAlignment="1">
      <alignment horizontal="center" vertical="center"/>
    </xf>
    <xf numFmtId="0" fontId="78" fillId="0" borderId="34" xfId="0" applyFont="1" applyBorder="1">
      <alignment vertical="center"/>
    </xf>
    <xf numFmtId="0" fontId="78" fillId="3" borderId="33" xfId="0" applyFont="1" applyFill="1" applyBorder="1" applyAlignment="1">
      <alignment horizontal="center" vertical="center"/>
    </xf>
    <xf numFmtId="0" fontId="78" fillId="0" borderId="87" xfId="0" applyFont="1" applyBorder="1">
      <alignment vertical="center"/>
    </xf>
    <xf numFmtId="56" fontId="79" fillId="3" borderId="88"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0" fontId="78" fillId="0" borderId="0" xfId="0" applyFont="1" applyBorder="1" applyAlignment="1">
      <alignment horizontal="center" vertical="center"/>
    </xf>
    <xf numFmtId="0" fontId="78" fillId="0" borderId="0" xfId="0" applyFont="1" applyBorder="1">
      <alignment vertical="center"/>
    </xf>
    <xf numFmtId="0" fontId="81" fillId="0" borderId="0" xfId="0" applyFont="1">
      <alignment vertical="center"/>
    </xf>
    <xf numFmtId="0" fontId="78" fillId="0" borderId="0" xfId="0" applyFont="1" applyFill="1">
      <alignment vertical="center"/>
    </xf>
    <xf numFmtId="56" fontId="80" fillId="3" borderId="39" xfId="0" applyNumberFormat="1" applyFont="1" applyFill="1" applyBorder="1" applyAlignment="1">
      <alignment horizontal="center" vertical="center"/>
    </xf>
    <xf numFmtId="56" fontId="80" fillId="3" borderId="1" xfId="0" applyNumberFormat="1" applyFont="1" applyFill="1" applyBorder="1" applyAlignment="1">
      <alignment horizontal="center" vertical="center"/>
    </xf>
    <xf numFmtId="56" fontId="80" fillId="3" borderId="34" xfId="0" applyNumberFormat="1" applyFont="1" applyFill="1" applyBorder="1" applyAlignment="1">
      <alignment horizontal="center" vertical="center"/>
    </xf>
    <xf numFmtId="56" fontId="80" fillId="3" borderId="88" xfId="0" applyNumberFormat="1" applyFont="1" applyFill="1" applyBorder="1" applyAlignment="1">
      <alignment horizontal="center" vertical="center"/>
    </xf>
    <xf numFmtId="0" fontId="14" fillId="3" borderId="2" xfId="4" applyFont="1" applyFill="1" applyBorder="1" applyAlignment="1" applyProtection="1">
      <alignment horizontal="center" vertical="center"/>
      <protection locked="0"/>
    </xf>
    <xf numFmtId="0" fontId="14" fillId="3" borderId="53" xfId="4" applyFont="1" applyFill="1" applyBorder="1" applyAlignment="1" applyProtection="1">
      <alignment horizontal="center" vertical="center"/>
      <protection locked="0"/>
    </xf>
    <xf numFmtId="0" fontId="14" fillId="3" borderId="104" xfId="4" applyFont="1" applyFill="1" applyBorder="1" applyAlignment="1" applyProtection="1">
      <alignment horizontal="center" vertical="center"/>
      <protection locked="0"/>
    </xf>
    <xf numFmtId="184" fontId="80" fillId="3" borderId="38" xfId="0" applyNumberFormat="1" applyFont="1" applyFill="1" applyBorder="1" applyAlignment="1">
      <alignment horizontal="center" vertical="center"/>
    </xf>
    <xf numFmtId="184" fontId="80" fillId="3" borderId="36" xfId="0" applyNumberFormat="1" applyFont="1" applyFill="1" applyBorder="1" applyAlignment="1">
      <alignment horizontal="center" vertical="center"/>
    </xf>
    <xf numFmtId="0" fontId="14" fillId="0" borderId="89" xfId="2" applyFont="1" applyBorder="1" applyAlignment="1" applyProtection="1">
      <alignment horizontal="center" vertical="center"/>
      <protection locked="0"/>
    </xf>
    <xf numFmtId="57" fontId="78" fillId="3" borderId="36" xfId="0" applyNumberFormat="1" applyFont="1" applyFill="1" applyBorder="1" applyAlignment="1">
      <alignment horizontal="center" vertical="center"/>
    </xf>
    <xf numFmtId="184" fontId="80" fillId="3" borderId="36" xfId="0" applyNumberFormat="1" applyFont="1" applyFill="1" applyBorder="1" applyAlignment="1">
      <alignment horizontal="center" vertical="center" wrapText="1"/>
    </xf>
    <xf numFmtId="184" fontId="80" fillId="3" borderId="33" xfId="0" applyNumberFormat="1" applyFont="1" applyFill="1" applyBorder="1" applyAlignment="1">
      <alignment horizontal="center" vertical="center" wrapText="1"/>
    </xf>
    <xf numFmtId="57" fontId="78" fillId="3" borderId="38" xfId="0" applyNumberFormat="1" applyFont="1" applyFill="1" applyBorder="1" applyAlignment="1">
      <alignment horizontal="center" vertical="center" wrapText="1"/>
    </xf>
    <xf numFmtId="0" fontId="84" fillId="0" borderId="0" xfId="0" applyFont="1">
      <alignment vertical="center"/>
    </xf>
    <xf numFmtId="0" fontId="78" fillId="0" borderId="0" xfId="0" applyFont="1" applyAlignment="1">
      <alignment horizontal="center" vertical="center" wrapText="1"/>
    </xf>
    <xf numFmtId="0" fontId="86" fillId="0" borderId="0" xfId="0" applyFont="1">
      <alignment vertical="center"/>
    </xf>
    <xf numFmtId="180" fontId="54" fillId="0" borderId="95" xfId="4" applyNumberFormat="1" applyFont="1" applyBorder="1" applyAlignment="1">
      <alignment vertical="center"/>
    </xf>
    <xf numFmtId="38" fontId="19" fillId="3" borderId="24" xfId="3" applyFont="1" applyFill="1" applyBorder="1" applyAlignment="1">
      <alignment horizontal="right" vertical="center"/>
    </xf>
    <xf numFmtId="0" fontId="36" fillId="0" borderId="4" xfId="0" applyFont="1" applyBorder="1" applyAlignment="1">
      <alignment horizontal="center" vertical="center" wrapText="1"/>
    </xf>
    <xf numFmtId="0" fontId="34" fillId="3" borderId="4" xfId="0" applyFont="1" applyFill="1" applyBorder="1" applyAlignment="1" applyProtection="1">
      <alignment horizontal="left" vertical="center" wrapText="1"/>
      <protection locked="0"/>
    </xf>
    <xf numFmtId="0" fontId="34" fillId="2" borderId="8" xfId="0" applyFont="1" applyFill="1" applyBorder="1" applyAlignment="1" applyProtection="1">
      <alignment horizontal="left" vertical="center" wrapText="1"/>
      <protection locked="0"/>
    </xf>
    <xf numFmtId="0" fontId="34" fillId="2" borderId="11" xfId="0" applyFont="1" applyFill="1" applyBorder="1" applyAlignment="1" applyProtection="1">
      <alignment horizontal="left" vertical="center" wrapText="1"/>
      <protection locked="0"/>
    </xf>
    <xf numFmtId="0" fontId="34" fillId="2" borderId="9" xfId="0" applyFont="1" applyFill="1" applyBorder="1" applyAlignment="1" applyProtection="1">
      <alignment horizontal="left" vertical="center" wrapText="1"/>
      <protection locked="0"/>
    </xf>
    <xf numFmtId="0" fontId="14" fillId="0" borderId="71" xfId="4" applyFont="1" applyBorder="1" applyAlignment="1">
      <alignment horizontal="left" vertical="center"/>
    </xf>
    <xf numFmtId="0" fontId="14" fillId="0" borderId="72" xfId="4" applyFont="1" applyBorder="1" applyAlignment="1">
      <alignment horizontal="left" vertical="center"/>
    </xf>
    <xf numFmtId="0" fontId="14" fillId="0" borderId="47" xfId="4" applyFont="1" applyBorder="1" applyAlignment="1">
      <alignment horizontal="left" vertical="center"/>
    </xf>
    <xf numFmtId="0" fontId="14" fillId="0" borderId="48" xfId="4" applyFont="1" applyBorder="1" applyAlignment="1">
      <alignment horizontal="left" vertical="center"/>
    </xf>
    <xf numFmtId="0" fontId="46" fillId="0" borderId="0" xfId="4" applyFont="1" applyAlignment="1">
      <alignment horizontal="center" vertical="center"/>
    </xf>
    <xf numFmtId="58" fontId="14" fillId="0" borderId="0" xfId="4" applyNumberFormat="1" applyFont="1" applyAlignment="1">
      <alignment horizontal="center" vertical="center"/>
    </xf>
    <xf numFmtId="0" fontId="14" fillId="0" borderId="13" xfId="4" applyFont="1" applyBorder="1" applyAlignment="1">
      <alignment horizontal="center" vertical="center"/>
    </xf>
    <xf numFmtId="0" fontId="14" fillId="0" borderId="14" xfId="4" applyFont="1" applyBorder="1" applyAlignment="1">
      <alignment horizontal="center" vertical="center"/>
    </xf>
    <xf numFmtId="0" fontId="14" fillId="0" borderId="43" xfId="4" applyFont="1" applyBorder="1" applyAlignment="1">
      <alignment horizontal="left" vertical="center"/>
    </xf>
    <xf numFmtId="0" fontId="14" fillId="0" borderId="44" xfId="4" applyFont="1" applyBorder="1" applyAlignment="1">
      <alignment horizontal="left" vertical="center"/>
    </xf>
    <xf numFmtId="0" fontId="14" fillId="0" borderId="11" xfId="4" applyFont="1" applyBorder="1" applyAlignment="1">
      <alignment horizontal="center" vertical="center"/>
    </xf>
    <xf numFmtId="0" fontId="29" fillId="0" borderId="13" xfId="4" applyFont="1" applyBorder="1" applyAlignment="1">
      <alignment horizontal="center" vertical="center"/>
    </xf>
    <xf numFmtId="0" fontId="29" fillId="0" borderId="11" xfId="4" applyFont="1" applyBorder="1" applyAlignment="1">
      <alignment horizontal="center" vertical="center"/>
    </xf>
    <xf numFmtId="0" fontId="29" fillId="0" borderId="14" xfId="4" applyFont="1" applyBorder="1" applyAlignment="1">
      <alignment horizontal="center" vertical="center"/>
    </xf>
    <xf numFmtId="0" fontId="14" fillId="0" borderId="43" xfId="4" applyFont="1" applyBorder="1" applyAlignment="1">
      <alignment horizontal="center" vertical="center"/>
    </xf>
    <xf numFmtId="0" fontId="14" fillId="0" borderId="44" xfId="4" applyFont="1" applyBorder="1" applyAlignment="1">
      <alignment horizontal="center" vertical="center"/>
    </xf>
    <xf numFmtId="0" fontId="14" fillId="0" borderId="30" xfId="4" applyFont="1" applyBorder="1" applyAlignment="1">
      <alignment horizontal="center" vertical="center"/>
    </xf>
    <xf numFmtId="0" fontId="29" fillId="0" borderId="30" xfId="4" applyFont="1" applyBorder="1" applyAlignment="1">
      <alignment horizontal="center" vertical="center"/>
    </xf>
    <xf numFmtId="0" fontId="14" fillId="0" borderId="51" xfId="4" applyFont="1" applyBorder="1" applyAlignment="1">
      <alignment horizontal="center" vertical="center"/>
    </xf>
    <xf numFmtId="0" fontId="14" fillId="0" borderId="52" xfId="4" applyFont="1" applyBorder="1" applyAlignment="1">
      <alignment horizontal="center" vertical="center"/>
    </xf>
    <xf numFmtId="0" fontId="14" fillId="0" borderId="53" xfId="4" applyFont="1" applyBorder="1" applyAlignment="1">
      <alignment horizontal="center" vertical="center"/>
    </xf>
    <xf numFmtId="0" fontId="29" fillId="0" borderId="53" xfId="4" applyFont="1" applyBorder="1" applyAlignment="1">
      <alignment horizontal="center" vertical="center"/>
    </xf>
    <xf numFmtId="0" fontId="14" fillId="0" borderId="54" xfId="4" applyFont="1" applyBorder="1" applyAlignment="1">
      <alignment horizontal="center" vertical="center"/>
    </xf>
    <xf numFmtId="0" fontId="14" fillId="0" borderId="55" xfId="4" applyFont="1" applyBorder="1" applyAlignment="1">
      <alignment horizontal="center" vertical="center"/>
    </xf>
    <xf numFmtId="0" fontId="14" fillId="0" borderId="12" xfId="4" applyFont="1" applyBorder="1" applyAlignment="1">
      <alignment horizontal="center" vertical="center"/>
    </xf>
    <xf numFmtId="0" fontId="29" fillId="0" borderId="12" xfId="4" applyFont="1" applyBorder="1" applyAlignment="1">
      <alignment horizontal="center" vertical="center"/>
    </xf>
    <xf numFmtId="0" fontId="14" fillId="0" borderId="56" xfId="4" applyFont="1" applyBorder="1" applyAlignment="1">
      <alignment horizontal="center" vertical="center"/>
    </xf>
    <xf numFmtId="0" fontId="14" fillId="0" borderId="57" xfId="4" applyFont="1" applyBorder="1" applyAlignment="1">
      <alignment horizontal="center" vertical="center"/>
    </xf>
    <xf numFmtId="0" fontId="14" fillId="0" borderId="47" xfId="4" applyFont="1" applyBorder="1" applyAlignment="1">
      <alignment horizontal="center" vertical="center"/>
    </xf>
    <xf numFmtId="0" fontId="14" fillId="0" borderId="48" xfId="4" applyFont="1" applyBorder="1" applyAlignment="1">
      <alignment horizontal="center" vertical="center"/>
    </xf>
    <xf numFmtId="0" fontId="14" fillId="0" borderId="63" xfId="4" applyFont="1" applyBorder="1" applyAlignment="1">
      <alignment horizontal="center" vertical="center"/>
    </xf>
    <xf numFmtId="0" fontId="14" fillId="0" borderId="64" xfId="4" applyFont="1" applyBorder="1" applyAlignment="1">
      <alignment horizontal="center" vertical="center"/>
    </xf>
    <xf numFmtId="0" fontId="14" fillId="3" borderId="13" xfId="4" applyFont="1" applyFill="1" applyBorder="1" applyAlignment="1" applyProtection="1">
      <alignment horizontal="center" vertical="center"/>
      <protection locked="0"/>
    </xf>
    <xf numFmtId="0" fontId="14" fillId="3" borderId="14" xfId="4" applyFont="1" applyFill="1" applyBorder="1" applyAlignment="1" applyProtection="1">
      <alignment horizontal="center" vertical="center"/>
      <protection locked="0"/>
    </xf>
    <xf numFmtId="0" fontId="14" fillId="0" borderId="71" xfId="4" applyFont="1" applyBorder="1" applyAlignment="1">
      <alignment horizontal="center" vertical="center"/>
    </xf>
    <xf numFmtId="0" fontId="14" fillId="0" borderId="72" xfId="4" applyFont="1" applyBorder="1" applyAlignment="1">
      <alignment horizontal="center" vertical="center"/>
    </xf>
    <xf numFmtId="0" fontId="14" fillId="0" borderId="75" xfId="4" applyFont="1" applyBorder="1" applyAlignment="1">
      <alignment horizontal="center" vertical="center"/>
    </xf>
    <xf numFmtId="0" fontId="14" fillId="0" borderId="76" xfId="4" applyFont="1" applyBorder="1" applyAlignment="1">
      <alignment horizontal="center" vertical="center"/>
    </xf>
    <xf numFmtId="0" fontId="14" fillId="0" borderId="80" xfId="4" applyFont="1" applyBorder="1" applyAlignment="1">
      <alignment horizontal="center" vertical="center"/>
    </xf>
    <xf numFmtId="0" fontId="14" fillId="0" borderId="81" xfId="4" applyFont="1" applyBorder="1" applyAlignment="1">
      <alignment horizontal="center" vertical="center"/>
    </xf>
    <xf numFmtId="0" fontId="14" fillId="0" borderId="79" xfId="4" applyFont="1" applyBorder="1" applyAlignment="1">
      <alignment horizontal="center" vertical="center"/>
    </xf>
    <xf numFmtId="0" fontId="14" fillId="0" borderId="31" xfId="4" applyFont="1" applyBorder="1" applyAlignment="1">
      <alignment horizontal="center" vertical="center"/>
    </xf>
    <xf numFmtId="0" fontId="14" fillId="0" borderId="32" xfId="4" applyFont="1" applyBorder="1" applyAlignment="1">
      <alignment horizontal="center" vertical="center"/>
    </xf>
    <xf numFmtId="0" fontId="14" fillId="0" borderId="30" xfId="4" applyFont="1" applyBorder="1" applyAlignment="1">
      <alignment horizontal="right" vertical="center"/>
    </xf>
    <xf numFmtId="38" fontId="14" fillId="0" borderId="30" xfId="5" applyFont="1" applyBorder="1" applyAlignment="1">
      <alignment horizontal="right" vertical="center"/>
    </xf>
    <xf numFmtId="0" fontId="14" fillId="0" borderId="53" xfId="4" applyFont="1" applyBorder="1" applyAlignment="1">
      <alignment horizontal="right" vertical="center"/>
    </xf>
    <xf numFmtId="38" fontId="14" fillId="0" borderId="12" xfId="5" applyFont="1" applyBorder="1" applyAlignment="1">
      <alignment horizontal="right" vertical="center"/>
    </xf>
    <xf numFmtId="38" fontId="14" fillId="0" borderId="53" xfId="5" applyFont="1" applyBorder="1" applyAlignment="1">
      <alignment horizontal="right" vertical="center"/>
    </xf>
    <xf numFmtId="0" fontId="14" fillId="3" borderId="7" xfId="4" applyFont="1" applyFill="1" applyBorder="1" applyAlignment="1" applyProtection="1">
      <alignment horizontal="left" vertical="center"/>
      <protection locked="0"/>
    </xf>
    <xf numFmtId="0" fontId="14" fillId="3" borderId="11" xfId="4" applyFont="1" applyFill="1" applyBorder="1" applyAlignment="1" applyProtection="1">
      <alignment horizontal="left" vertical="center"/>
      <protection locked="0"/>
    </xf>
    <xf numFmtId="0" fontId="14" fillId="0" borderId="1" xfId="4" applyFont="1" applyBorder="1" applyAlignment="1">
      <alignment horizontal="center" vertical="center"/>
    </xf>
    <xf numFmtId="0" fontId="14" fillId="0" borderId="12" xfId="4" applyFont="1" applyBorder="1" applyAlignment="1">
      <alignment horizontal="right" vertical="center"/>
    </xf>
    <xf numFmtId="0" fontId="36" fillId="0" borderId="1" xfId="0" applyFont="1" applyFill="1" applyBorder="1" applyAlignment="1">
      <alignment horizontal="left" vertical="center" wrapText="1"/>
    </xf>
    <xf numFmtId="58" fontId="36" fillId="3" borderId="1" xfId="0" applyNumberFormat="1" applyFont="1" applyFill="1" applyBorder="1" applyAlignment="1" applyProtection="1">
      <alignment horizontal="left" vertical="center" wrapText="1"/>
      <protection locked="0"/>
    </xf>
    <xf numFmtId="0" fontId="36" fillId="3" borderId="1" xfId="0" applyFont="1" applyFill="1" applyBorder="1" applyAlignment="1" applyProtection="1">
      <alignment horizontal="left" vertical="center" wrapText="1"/>
      <protection locked="0"/>
    </xf>
    <xf numFmtId="0" fontId="36" fillId="3" borderId="2" xfId="0" applyFont="1" applyFill="1" applyBorder="1" applyAlignment="1" applyProtection="1">
      <alignment horizontal="left" vertical="center" wrapText="1"/>
      <protection locked="0"/>
    </xf>
    <xf numFmtId="0" fontId="36" fillId="0" borderId="3" xfId="0" applyFont="1" applyBorder="1" applyAlignment="1">
      <alignment vertical="center" wrapText="1"/>
    </xf>
    <xf numFmtId="0" fontId="36" fillId="0" borderId="0" xfId="0" applyFont="1" applyBorder="1" applyAlignment="1">
      <alignment vertical="center" wrapText="1"/>
    </xf>
    <xf numFmtId="0" fontId="36" fillId="0" borderId="10" xfId="0" applyFont="1" applyBorder="1" applyAlignment="1">
      <alignment vertical="center" wrapText="1"/>
    </xf>
    <xf numFmtId="0" fontId="34" fillId="0" borderId="0" xfId="0" applyFont="1" applyBorder="1" applyAlignment="1">
      <alignment horizontal="left" vertical="center" wrapText="1"/>
    </xf>
    <xf numFmtId="0" fontId="34" fillId="0" borderId="4" xfId="0" applyFont="1" applyBorder="1" applyAlignment="1">
      <alignment horizontal="left" vertical="center" wrapText="1"/>
    </xf>
    <xf numFmtId="0" fontId="34" fillId="0" borderId="8" xfId="0" applyFont="1" applyBorder="1" applyAlignment="1">
      <alignment horizontal="left" vertical="center" wrapText="1"/>
    </xf>
    <xf numFmtId="0" fontId="34" fillId="0" borderId="3" xfId="0" applyFont="1" applyBorder="1" applyAlignment="1">
      <alignment horizontal="left" vertical="center" wrapText="1"/>
    </xf>
    <xf numFmtId="0" fontId="34" fillId="0" borderId="0" xfId="0" applyFont="1" applyBorder="1" applyAlignment="1">
      <alignment vertical="center" wrapText="1"/>
    </xf>
    <xf numFmtId="0" fontId="35" fillId="0" borderId="0" xfId="0" applyFont="1" applyAlignment="1">
      <alignment horizontal="center" vertical="center"/>
    </xf>
    <xf numFmtId="176" fontId="34" fillId="2" borderId="11" xfId="0" applyNumberFormat="1"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0" borderId="7" xfId="0" applyFont="1" applyBorder="1" applyAlignment="1">
      <alignment horizontal="left" vertical="center" wrapText="1"/>
    </xf>
    <xf numFmtId="0" fontId="36" fillId="0" borderId="4" xfId="0" applyFont="1" applyBorder="1" applyAlignment="1">
      <alignment vertical="center" wrapText="1"/>
    </xf>
    <xf numFmtId="0" fontId="36" fillId="0" borderId="8" xfId="0" applyFont="1" applyBorder="1" applyAlignment="1">
      <alignment vertical="center" wrapText="1"/>
    </xf>
    <xf numFmtId="0" fontId="36" fillId="0" borderId="9" xfId="0" applyFont="1" applyBorder="1" applyAlignment="1">
      <alignment vertical="center" wrapText="1"/>
    </xf>
    <xf numFmtId="0" fontId="36" fillId="0" borderId="1" xfId="0" applyFont="1" applyBorder="1" applyAlignment="1">
      <alignment horizontal="center" vertical="center" wrapText="1"/>
    </xf>
    <xf numFmtId="1" fontId="34" fillId="0" borderId="7" xfId="0" applyNumberFormat="1" applyFont="1" applyFill="1" applyBorder="1" applyAlignment="1">
      <alignment horizontal="right" vertical="center" wrapText="1"/>
    </xf>
    <xf numFmtId="0" fontId="34" fillId="0" borderId="7" xfId="0" applyFont="1" applyFill="1" applyBorder="1" applyAlignment="1">
      <alignment horizontal="right"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4" fillId="0" borderId="10" xfId="0" applyFont="1" applyBorder="1" applyAlignment="1">
      <alignment horizontal="left" vertical="center" wrapText="1"/>
    </xf>
    <xf numFmtId="0" fontId="34" fillId="3" borderId="0" xfId="0" applyFont="1" applyFill="1" applyBorder="1" applyAlignment="1" applyProtection="1">
      <alignment horizontal="left" vertical="center"/>
      <protection locked="0"/>
    </xf>
    <xf numFmtId="0" fontId="36" fillId="0" borderId="5" xfId="0" applyFont="1" applyBorder="1" applyAlignment="1">
      <alignment vertical="center" wrapText="1"/>
    </xf>
    <xf numFmtId="0" fontId="36" fillId="0" borderId="7" xfId="0" applyFont="1" applyBorder="1" applyAlignment="1">
      <alignment vertical="center" wrapText="1"/>
    </xf>
    <xf numFmtId="0" fontId="36" fillId="0" borderId="6" xfId="0" applyFont="1" applyBorder="1" applyAlignment="1">
      <alignment vertical="center" wrapText="1"/>
    </xf>
    <xf numFmtId="58" fontId="36" fillId="0" borderId="0" xfId="0" applyNumberFormat="1" applyFont="1" applyAlignment="1">
      <alignment horizontal="center" vertical="center"/>
    </xf>
    <xf numFmtId="0" fontId="34" fillId="3" borderId="13" xfId="0" applyFont="1" applyFill="1" applyBorder="1" applyAlignment="1" applyProtection="1">
      <alignment horizontal="left" vertical="center" wrapText="1"/>
      <protection locked="0"/>
    </xf>
    <xf numFmtId="0" fontId="34" fillId="3" borderId="11" xfId="0" applyFont="1" applyFill="1" applyBorder="1" applyAlignment="1" applyProtection="1">
      <alignment horizontal="left" vertical="center" wrapText="1"/>
      <protection locked="0"/>
    </xf>
    <xf numFmtId="0" fontId="34" fillId="3" borderId="14" xfId="0" applyFont="1" applyFill="1" applyBorder="1" applyAlignment="1" applyProtection="1">
      <alignment horizontal="left" vertical="center" wrapText="1"/>
      <protection locked="0"/>
    </xf>
    <xf numFmtId="0" fontId="72" fillId="0" borderId="0" xfId="0" applyFont="1" applyBorder="1" applyAlignment="1">
      <alignment horizontal="left" vertical="center" wrapText="1" shrinkToFit="1"/>
    </xf>
    <xf numFmtId="0" fontId="74" fillId="0" borderId="0" xfId="0" applyFont="1" applyBorder="1" applyAlignment="1">
      <alignment horizontal="left" vertical="center" wrapText="1" shrinkToFit="1"/>
    </xf>
    <xf numFmtId="0" fontId="39" fillId="0" borderId="8" xfId="0" applyFont="1" applyBorder="1" applyAlignment="1">
      <alignment shrinkToFit="1"/>
    </xf>
    <xf numFmtId="0" fontId="39" fillId="0" borderId="7" xfId="0" applyFont="1" applyBorder="1" applyAlignment="1">
      <alignment vertical="top" shrinkToFit="1"/>
    </xf>
    <xf numFmtId="178" fontId="39" fillId="3" borderId="0" xfId="0" applyNumberFormat="1" applyFont="1" applyFill="1" applyBorder="1">
      <alignment vertical="center"/>
    </xf>
    <xf numFmtId="0" fontId="39" fillId="0" borderId="5" xfId="0" applyFont="1" applyBorder="1" applyAlignment="1">
      <alignment horizontal="right" vertical="center" wrapText="1"/>
    </xf>
    <xf numFmtId="0" fontId="39" fillId="0" borderId="7" xfId="0" applyFont="1" applyBorder="1" applyAlignment="1">
      <alignment horizontal="right" vertical="center" wrapText="1"/>
    </xf>
    <xf numFmtId="178" fontId="39" fillId="3" borderId="7" xfId="0" applyNumberFormat="1" applyFont="1" applyFill="1" applyBorder="1">
      <alignment vertical="center"/>
    </xf>
    <xf numFmtId="0" fontId="39" fillId="0" borderId="8" xfId="0" applyFont="1" applyBorder="1" applyAlignment="1">
      <alignment horizontal="left"/>
    </xf>
    <xf numFmtId="0" fontId="39" fillId="0" borderId="7" xfId="0" applyFont="1" applyFill="1" applyBorder="1" applyAlignment="1">
      <alignment horizontal="left" vertical="top" shrinkToFit="1"/>
    </xf>
    <xf numFmtId="0" fontId="40" fillId="0" borderId="8" xfId="0" applyFont="1" applyBorder="1" applyAlignment="1">
      <alignment horizontal="center" vertical="center" wrapText="1"/>
    </xf>
    <xf numFmtId="0" fontId="40" fillId="3" borderId="4" xfId="0" applyFont="1" applyFill="1" applyBorder="1" applyAlignment="1">
      <alignment horizontal="center" vertical="center" wrapText="1"/>
    </xf>
    <xf numFmtId="0" fontId="40" fillId="3" borderId="8" xfId="0" applyFont="1" applyFill="1" applyBorder="1" applyAlignment="1">
      <alignment horizontal="center" vertical="center" wrapText="1"/>
    </xf>
    <xf numFmtId="178" fontId="39" fillId="3" borderId="8" xfId="0" applyNumberFormat="1" applyFont="1" applyFill="1" applyBorder="1" applyAlignment="1">
      <alignment horizontal="right" vertical="center"/>
    </xf>
    <xf numFmtId="178" fontId="39" fillId="3" borderId="8" xfId="0" applyNumberFormat="1" applyFont="1" applyFill="1" applyBorder="1">
      <alignment vertical="center"/>
    </xf>
    <xf numFmtId="0" fontId="42" fillId="0" borderId="0" xfId="0" applyFont="1" applyAlignment="1">
      <alignment horizontal="center" vertical="center"/>
    </xf>
    <xf numFmtId="0" fontId="39" fillId="0" borderId="8" xfId="0" applyFont="1" applyBorder="1" applyAlignment="1">
      <alignment horizontal="center"/>
    </xf>
    <xf numFmtId="179" fontId="40" fillId="3" borderId="8"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13"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40" fillId="3" borderId="13" xfId="0" applyFont="1" applyFill="1" applyBorder="1" applyAlignment="1">
      <alignment horizontal="center" vertical="center" wrapText="1"/>
    </xf>
    <xf numFmtId="0" fontId="18" fillId="0" borderId="11" xfId="0" applyNumberFormat="1" applyFont="1" applyFill="1" applyBorder="1" applyAlignment="1">
      <alignment horizontal="left" vertical="center" wrapText="1"/>
    </xf>
    <xf numFmtId="0" fontId="18" fillId="0" borderId="14" xfId="0" applyNumberFormat="1" applyFont="1" applyFill="1" applyBorder="1" applyAlignment="1">
      <alignment horizontal="left" vertical="center" wrapText="1"/>
    </xf>
    <xf numFmtId="0" fontId="18" fillId="0" borderId="8" xfId="0" applyNumberFormat="1" applyFont="1" applyFill="1" applyBorder="1" applyAlignment="1">
      <alignment horizontal="left" vertical="center" wrapText="1"/>
    </xf>
    <xf numFmtId="0" fontId="18" fillId="0" borderId="9" xfId="0" applyNumberFormat="1" applyFont="1" applyFill="1" applyBorder="1" applyAlignment="1">
      <alignment horizontal="left" vertical="center" wrapText="1"/>
    </xf>
    <xf numFmtId="179" fontId="40" fillId="3" borderId="3" xfId="0" applyNumberFormat="1" applyFont="1" applyFill="1" applyBorder="1" applyAlignment="1">
      <alignment horizontal="center" vertical="center" wrapText="1"/>
    </xf>
    <xf numFmtId="179" fontId="40" fillId="3" borderId="0" xfId="0" applyNumberFormat="1"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7" xfId="0" applyFont="1" applyBorder="1" applyAlignment="1">
      <alignment horizontal="center" vertical="center" wrapText="1"/>
    </xf>
    <xf numFmtId="179" fontId="40" fillId="3" borderId="7" xfId="0" applyNumberFormat="1" applyFont="1" applyFill="1" applyBorder="1" applyAlignment="1">
      <alignment horizontal="center" vertical="center" wrapText="1"/>
    </xf>
    <xf numFmtId="0" fontId="40" fillId="0" borderId="12"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12" xfId="0" applyFont="1" applyBorder="1" applyAlignment="1">
      <alignment horizontal="left" vertical="center" wrapText="1"/>
    </xf>
    <xf numFmtId="0" fontId="41" fillId="0" borderId="0" xfId="0" applyFont="1" applyBorder="1" applyAlignment="1">
      <alignment horizontal="center" vertical="center" wrapText="1"/>
    </xf>
    <xf numFmtId="0" fontId="41" fillId="0" borderId="10" xfId="0" applyFont="1" applyBorder="1" applyAlignment="1">
      <alignment horizontal="center" vertical="center" wrapText="1"/>
    </xf>
    <xf numFmtId="0" fontId="39" fillId="0" borderId="8" xfId="0" applyFont="1" applyBorder="1" applyAlignment="1"/>
    <xf numFmtId="0" fontId="39" fillId="0" borderId="7" xfId="0" applyFont="1" applyFill="1" applyBorder="1" applyAlignment="1">
      <alignment vertical="top"/>
    </xf>
    <xf numFmtId="0" fontId="78" fillId="3" borderId="4" xfId="0" applyFont="1" applyFill="1" applyBorder="1" applyAlignment="1">
      <alignment horizontal="left" vertical="top"/>
    </xf>
    <xf numFmtId="0" fontId="78" fillId="3" borderId="8" xfId="0" applyFont="1" applyFill="1" applyBorder="1" applyAlignment="1">
      <alignment horizontal="left" vertical="top"/>
    </xf>
    <xf numFmtId="0" fontId="78" fillId="3" borderId="9" xfId="0" applyFont="1" applyFill="1" applyBorder="1" applyAlignment="1">
      <alignment horizontal="left" vertical="top"/>
    </xf>
    <xf numFmtId="0" fontId="78" fillId="3" borderId="3" xfId="0" applyFont="1" applyFill="1" applyBorder="1" applyAlignment="1">
      <alignment horizontal="left" vertical="top"/>
    </xf>
    <xf numFmtId="0" fontId="78" fillId="3" borderId="0" xfId="0" applyFont="1" applyFill="1" applyBorder="1" applyAlignment="1">
      <alignment horizontal="left" vertical="top"/>
    </xf>
    <xf numFmtId="0" fontId="78" fillId="3" borderId="10" xfId="0" applyFont="1" applyFill="1" applyBorder="1" applyAlignment="1">
      <alignment horizontal="left" vertical="top"/>
    </xf>
    <xf numFmtId="0" fontId="78" fillId="3" borderId="5" xfId="0" applyFont="1" applyFill="1" applyBorder="1" applyAlignment="1">
      <alignment horizontal="left" vertical="top"/>
    </xf>
    <xf numFmtId="0" fontId="78" fillId="3" borderId="7" xfId="0" applyFont="1" applyFill="1" applyBorder="1" applyAlignment="1">
      <alignment horizontal="left" vertical="top"/>
    </xf>
    <xf numFmtId="0" fontId="78" fillId="3" borderId="6" xfId="0" applyFont="1" applyFill="1" applyBorder="1" applyAlignment="1">
      <alignment horizontal="left" vertical="top"/>
    </xf>
    <xf numFmtId="0" fontId="80" fillId="3" borderId="4" xfId="0" applyFont="1" applyFill="1" applyBorder="1" applyAlignment="1">
      <alignment horizontal="left" vertical="top" wrapText="1"/>
    </xf>
    <xf numFmtId="0" fontId="80" fillId="3" borderId="8" xfId="0" applyFont="1" applyFill="1" applyBorder="1" applyAlignment="1">
      <alignment horizontal="left" vertical="top" wrapText="1"/>
    </xf>
    <xf numFmtId="0" fontId="80" fillId="3" borderId="9" xfId="0" applyFont="1" applyFill="1" applyBorder="1" applyAlignment="1">
      <alignment horizontal="left" vertical="top" wrapText="1"/>
    </xf>
    <xf numFmtId="0" fontId="80" fillId="3" borderId="3" xfId="0" applyFont="1" applyFill="1" applyBorder="1" applyAlignment="1">
      <alignment horizontal="left" vertical="top" wrapText="1"/>
    </xf>
    <xf numFmtId="0" fontId="80" fillId="3" borderId="0" xfId="0" applyFont="1" applyFill="1" applyBorder="1" applyAlignment="1">
      <alignment horizontal="left" vertical="top" wrapText="1"/>
    </xf>
    <xf numFmtId="0" fontId="80" fillId="3" borderId="10" xfId="0" applyFont="1" applyFill="1" applyBorder="1" applyAlignment="1">
      <alignment horizontal="left" vertical="top" wrapText="1"/>
    </xf>
    <xf numFmtId="0" fontId="80" fillId="3" borderId="5" xfId="0" applyFont="1" applyFill="1" applyBorder="1" applyAlignment="1">
      <alignment horizontal="left" vertical="top" wrapText="1"/>
    </xf>
    <xf numFmtId="0" fontId="80" fillId="3" borderId="7" xfId="0" applyFont="1" applyFill="1" applyBorder="1" applyAlignment="1">
      <alignment horizontal="left" vertical="top" wrapText="1"/>
    </xf>
    <xf numFmtId="0" fontId="80" fillId="3" borderId="6" xfId="0" applyFont="1" applyFill="1" applyBorder="1" applyAlignment="1">
      <alignment horizontal="left" vertical="top" wrapText="1"/>
    </xf>
    <xf numFmtId="0" fontId="31" fillId="0" borderId="0" xfId="0" applyFont="1" applyAlignment="1">
      <alignment horizontal="left" vertical="center"/>
    </xf>
    <xf numFmtId="0" fontId="78" fillId="0" borderId="1" xfId="0" applyFont="1" applyBorder="1" applyAlignment="1">
      <alignment horizontal="center" vertical="center"/>
    </xf>
    <xf numFmtId="57" fontId="78" fillId="3" borderId="13" xfId="0" applyNumberFormat="1" applyFont="1" applyFill="1" applyBorder="1" applyAlignment="1">
      <alignment horizontal="center" vertical="center"/>
    </xf>
    <xf numFmtId="0" fontId="78" fillId="3" borderId="14" xfId="0" applyFont="1" applyFill="1" applyBorder="1" applyAlignment="1">
      <alignment horizontal="center" vertical="center"/>
    </xf>
    <xf numFmtId="0" fontId="78" fillId="3" borderId="13" xfId="0" applyFont="1" applyFill="1" applyBorder="1" applyAlignment="1">
      <alignment horizontal="center" vertical="center"/>
    </xf>
    <xf numFmtId="0" fontId="78" fillId="0" borderId="40" xfId="0" applyFont="1" applyBorder="1" applyAlignment="1">
      <alignment horizontal="left" vertical="center"/>
    </xf>
    <xf numFmtId="0" fontId="78" fillId="0" borderId="39" xfId="0" applyFont="1" applyBorder="1" applyAlignment="1">
      <alignment horizontal="left" vertical="center"/>
    </xf>
    <xf numFmtId="0" fontId="78" fillId="0" borderId="37" xfId="0" applyFont="1" applyBorder="1" applyAlignment="1">
      <alignment horizontal="left" vertical="center"/>
    </xf>
    <xf numFmtId="0" fontId="78" fillId="0" borderId="1" xfId="0" applyFont="1" applyBorder="1" applyAlignment="1">
      <alignment horizontal="left" vertical="center"/>
    </xf>
    <xf numFmtId="0" fontId="78" fillId="3" borderId="103" xfId="0" applyFont="1" applyFill="1" applyBorder="1" applyAlignment="1">
      <alignment horizontal="left" vertical="center"/>
    </xf>
    <xf numFmtId="0" fontId="78" fillId="3" borderId="1" xfId="0" applyFont="1" applyFill="1" applyBorder="1" applyAlignment="1">
      <alignment horizontal="left" vertical="center"/>
    </xf>
    <xf numFmtId="0" fontId="84" fillId="0" borderId="35" xfId="0" applyFont="1" applyBorder="1" applyAlignment="1">
      <alignment horizontal="left" vertical="center" wrapText="1"/>
    </xf>
    <xf numFmtId="0" fontId="84" fillId="0" borderId="34" xfId="0" applyFont="1" applyBorder="1" applyAlignment="1">
      <alignment horizontal="left" vertical="center"/>
    </xf>
    <xf numFmtId="0" fontId="78" fillId="3" borderId="106" xfId="0" applyFont="1" applyFill="1" applyBorder="1" applyAlignment="1">
      <alignment horizontal="left" vertical="center"/>
    </xf>
    <xf numFmtId="0" fontId="78" fillId="3" borderId="107" xfId="0" applyFont="1" applyFill="1" applyBorder="1" applyAlignment="1">
      <alignment horizontal="left" vertical="center"/>
    </xf>
    <xf numFmtId="0" fontId="78" fillId="3" borderId="108" xfId="0" applyFont="1" applyFill="1" applyBorder="1" applyAlignment="1">
      <alignment horizontal="left" vertical="center"/>
    </xf>
    <xf numFmtId="0" fontId="78" fillId="0" borderId="35" xfId="0" applyFont="1" applyBorder="1" applyAlignment="1">
      <alignment horizontal="left" vertical="center"/>
    </xf>
    <xf numFmtId="0" fontId="78" fillId="0" borderId="34" xfId="0" applyFont="1" applyBorder="1" applyAlignment="1">
      <alignment horizontal="left" vertical="center"/>
    </xf>
    <xf numFmtId="0" fontId="78" fillId="3" borderId="34" xfId="0" applyFont="1" applyFill="1" applyBorder="1" applyAlignment="1">
      <alignment horizontal="left" vertical="center"/>
    </xf>
    <xf numFmtId="0" fontId="80" fillId="0" borderId="4" xfId="0" applyFont="1" applyBorder="1" applyAlignment="1">
      <alignment horizontal="left" vertical="top" wrapText="1"/>
    </xf>
    <xf numFmtId="0" fontId="80" fillId="0" borderId="8" xfId="0" applyFont="1" applyBorder="1" applyAlignment="1">
      <alignment horizontal="left" vertical="top" wrapText="1"/>
    </xf>
    <xf numFmtId="0" fontId="80" fillId="0" borderId="9" xfId="0" applyFont="1" applyBorder="1" applyAlignment="1">
      <alignment horizontal="left" vertical="top" wrapText="1"/>
    </xf>
    <xf numFmtId="0" fontId="80" fillId="0" borderId="3" xfId="0" applyFont="1" applyBorder="1" applyAlignment="1">
      <alignment horizontal="left" vertical="top" wrapText="1"/>
    </xf>
    <xf numFmtId="0" fontId="80" fillId="0" borderId="0" xfId="0" applyFont="1" applyBorder="1" applyAlignment="1">
      <alignment horizontal="left" vertical="top" wrapText="1"/>
    </xf>
    <xf numFmtId="0" fontId="80" fillId="0" borderId="10" xfId="0" applyFont="1" applyBorder="1" applyAlignment="1">
      <alignment horizontal="left" vertical="top" wrapText="1"/>
    </xf>
    <xf numFmtId="0" fontId="80" fillId="0" borderId="5" xfId="0" applyFont="1" applyBorder="1" applyAlignment="1">
      <alignment horizontal="left" vertical="top" wrapText="1"/>
    </xf>
    <xf numFmtId="0" fontId="80" fillId="0" borderId="7" xfId="0" applyFont="1" applyBorder="1" applyAlignment="1">
      <alignment horizontal="left" vertical="top" wrapText="1"/>
    </xf>
    <xf numFmtId="0" fontId="80" fillId="0" borderId="6" xfId="0" applyFont="1" applyBorder="1" applyAlignment="1">
      <alignment horizontal="left" vertical="top" wrapText="1"/>
    </xf>
    <xf numFmtId="57" fontId="80" fillId="0" borderId="13" xfId="0" applyNumberFormat="1" applyFont="1" applyBorder="1" applyAlignment="1">
      <alignment horizontal="center" vertical="center"/>
    </xf>
    <xf numFmtId="0" fontId="80" fillId="0" borderId="14" xfId="0" applyFont="1" applyBorder="1" applyAlignment="1">
      <alignment horizontal="center" vertical="center"/>
    </xf>
    <xf numFmtId="0" fontId="80" fillId="3" borderId="103" xfId="0" applyFont="1" applyFill="1" applyBorder="1" applyAlignment="1">
      <alignment horizontal="left" vertical="center"/>
    </xf>
    <xf numFmtId="0" fontId="80" fillId="3" borderId="1" xfId="0" applyFont="1" applyFill="1" applyBorder="1" applyAlignment="1">
      <alignment horizontal="left" vertical="center"/>
    </xf>
    <xf numFmtId="0" fontId="85" fillId="3" borderId="106" xfId="0" applyFont="1" applyFill="1" applyBorder="1" applyAlignment="1">
      <alignment horizontal="left" vertical="center" wrapText="1"/>
    </xf>
    <xf numFmtId="0" fontId="85" fillId="3" borderId="107" xfId="0" applyFont="1" applyFill="1" applyBorder="1" applyAlignment="1">
      <alignment horizontal="left" vertical="center" wrapText="1"/>
    </xf>
    <xf numFmtId="0" fontId="85" fillId="3" borderId="108" xfId="0" applyFont="1" applyFill="1" applyBorder="1" applyAlignment="1">
      <alignment horizontal="left" vertical="center" wrapText="1"/>
    </xf>
    <xf numFmtId="0" fontId="80" fillId="3" borderId="34" xfId="0" applyFont="1" applyFill="1" applyBorder="1" applyAlignment="1">
      <alignment horizontal="left" vertical="center"/>
    </xf>
    <xf numFmtId="0" fontId="1" fillId="3" borderId="1" xfId="0" applyFont="1" applyFill="1" applyBorder="1" applyAlignment="1" applyProtection="1">
      <alignment horizontal="left" vertical="center" wrapText="1"/>
      <protection locked="0"/>
    </xf>
    <xf numFmtId="0" fontId="45" fillId="0" borderId="1" xfId="0" applyFont="1" applyBorder="1" applyAlignment="1">
      <alignment horizontal="center" vertical="center" wrapText="1"/>
    </xf>
    <xf numFmtId="180" fontId="51" fillId="4" borderId="86" xfId="4" applyNumberFormat="1" applyFont="1" applyFill="1" applyBorder="1" applyAlignment="1">
      <alignment horizontal="center" vertical="center" shrinkToFit="1"/>
    </xf>
    <xf numFmtId="180" fontId="51" fillId="4" borderId="86" xfId="4" applyNumberFormat="1" applyFont="1" applyFill="1" applyBorder="1" applyAlignment="1">
      <alignment horizontal="right" vertical="center"/>
    </xf>
    <xf numFmtId="180" fontId="51" fillId="4" borderId="86" xfId="4" applyNumberFormat="1" applyFont="1" applyFill="1" applyBorder="1" applyAlignment="1">
      <alignment horizontal="left" vertical="center" wrapText="1"/>
    </xf>
    <xf numFmtId="180" fontId="51" fillId="0" borderId="3" xfId="4" applyNumberFormat="1" applyFont="1" applyBorder="1" applyAlignment="1">
      <alignment horizontal="left" vertical="top" wrapText="1"/>
    </xf>
    <xf numFmtId="180" fontId="51" fillId="0" borderId="0" xfId="4" applyNumberFormat="1" applyFont="1" applyBorder="1" applyAlignment="1">
      <alignment horizontal="left" vertical="top" wrapText="1"/>
    </xf>
    <xf numFmtId="180" fontId="51" fillId="0" borderId="10" xfId="4" applyNumberFormat="1" applyFont="1" applyBorder="1" applyAlignment="1">
      <alignment horizontal="left" vertical="top" wrapText="1"/>
    </xf>
    <xf numFmtId="180" fontId="51" fillId="0" borderId="5" xfId="4" applyNumberFormat="1" applyFont="1" applyBorder="1" applyAlignment="1">
      <alignment horizontal="left" vertical="top" wrapText="1"/>
    </xf>
    <xf numFmtId="180" fontId="51" fillId="0" borderId="7" xfId="4" applyNumberFormat="1" applyFont="1" applyBorder="1" applyAlignment="1">
      <alignment horizontal="left" vertical="top" wrapText="1"/>
    </xf>
    <xf numFmtId="180" fontId="51" fillId="0" borderId="6" xfId="4" applyNumberFormat="1" applyFont="1" applyBorder="1" applyAlignment="1">
      <alignment horizontal="left" vertical="top" wrapText="1"/>
    </xf>
    <xf numFmtId="180" fontId="51" fillId="0" borderId="97" xfId="4" applyNumberFormat="1" applyFont="1" applyBorder="1" applyAlignment="1">
      <alignment horizontal="center" vertical="center" wrapText="1"/>
    </xf>
    <xf numFmtId="180" fontId="51" fillId="0" borderId="98" xfId="4" applyNumberFormat="1" applyFont="1" applyBorder="1" applyAlignment="1">
      <alignment horizontal="center" vertical="center" wrapText="1"/>
    </xf>
    <xf numFmtId="180" fontId="51" fillId="0" borderId="101" xfId="4" applyNumberFormat="1" applyFont="1" applyBorder="1" applyAlignment="1">
      <alignment horizontal="center" vertical="center" wrapText="1"/>
    </xf>
    <xf numFmtId="180" fontId="53" fillId="0" borderId="86" xfId="4" applyNumberFormat="1" applyFont="1" applyBorder="1" applyAlignment="1">
      <alignment horizontal="center" vertical="center" shrinkToFit="1"/>
    </xf>
    <xf numFmtId="180" fontId="54" fillId="0" borderId="86" xfId="4" applyNumberFormat="1" applyFont="1" applyBorder="1" applyAlignment="1">
      <alignment horizontal="right" vertical="center"/>
    </xf>
    <xf numFmtId="180" fontId="53" fillId="0" borderId="86" xfId="4" applyNumberFormat="1" applyFont="1" applyBorder="1" applyAlignment="1">
      <alignment horizontal="left" vertical="center" wrapText="1"/>
    </xf>
    <xf numFmtId="180" fontId="51" fillId="0" borderId="86" xfId="4" applyNumberFormat="1" applyFont="1" applyFill="1" applyBorder="1" applyAlignment="1">
      <alignment horizontal="center" vertical="center" wrapText="1" shrinkToFit="1"/>
    </xf>
    <xf numFmtId="180" fontId="53" fillId="0" borderId="86" xfId="4" applyNumberFormat="1" applyFont="1" applyFill="1" applyBorder="1" applyAlignment="1">
      <alignment horizontal="left" vertical="center" wrapText="1"/>
    </xf>
    <xf numFmtId="180" fontId="51" fillId="0" borderId="86" xfId="4" applyNumberFormat="1" applyFont="1" applyBorder="1" applyAlignment="1">
      <alignment horizontal="center" vertical="center" shrinkToFit="1"/>
    </xf>
    <xf numFmtId="180" fontId="54" fillId="0" borderId="86" xfId="4" applyNumberFormat="1" applyFont="1" applyBorder="1" applyAlignment="1">
      <alignment vertical="center"/>
    </xf>
    <xf numFmtId="180" fontId="51" fillId="0" borderId="86" xfId="4" applyNumberFormat="1" applyFont="1" applyBorder="1" applyAlignment="1">
      <alignment horizontal="left" vertical="center" wrapText="1"/>
    </xf>
    <xf numFmtId="180" fontId="51" fillId="4" borderId="86" xfId="4" applyNumberFormat="1" applyFont="1" applyFill="1" applyBorder="1" applyAlignment="1">
      <alignment horizontal="center" vertical="center" wrapText="1" shrinkToFit="1"/>
    </xf>
    <xf numFmtId="180" fontId="54" fillId="4" borderId="86" xfId="4" applyNumberFormat="1" applyFont="1" applyFill="1" applyBorder="1" applyAlignment="1">
      <alignment vertical="center"/>
    </xf>
    <xf numFmtId="180" fontId="53" fillId="0" borderId="86" xfId="0" applyNumberFormat="1" applyFont="1" applyBorder="1" applyAlignment="1">
      <alignment horizontal="left" vertical="center" wrapText="1"/>
    </xf>
    <xf numFmtId="180" fontId="54" fillId="4" borderId="86" xfId="4" applyNumberFormat="1" applyFont="1" applyFill="1" applyBorder="1" applyAlignment="1">
      <alignment horizontal="right" vertical="center"/>
    </xf>
    <xf numFmtId="180" fontId="53" fillId="0" borderId="94" xfId="0" applyNumberFormat="1" applyFont="1" applyFill="1" applyBorder="1" applyAlignment="1">
      <alignment horizontal="center" vertical="center" wrapText="1" shrinkToFit="1"/>
    </xf>
    <xf numFmtId="180" fontId="53" fillId="0" borderId="95" xfId="0" applyNumberFormat="1" applyFont="1" applyFill="1" applyBorder="1" applyAlignment="1">
      <alignment horizontal="center" vertical="center" wrapText="1" shrinkToFit="1"/>
    </xf>
    <xf numFmtId="180" fontId="53" fillId="0" borderId="96" xfId="0" applyNumberFormat="1" applyFont="1" applyFill="1" applyBorder="1" applyAlignment="1">
      <alignment horizontal="center" vertical="center" wrapText="1" shrinkToFit="1"/>
    </xf>
    <xf numFmtId="180" fontId="51" fillId="4" borderId="94" xfId="4" applyNumberFormat="1" applyFont="1" applyFill="1" applyBorder="1" applyAlignment="1">
      <alignment horizontal="right" vertical="center"/>
    </xf>
    <xf numFmtId="180" fontId="51" fillId="4" borderId="95" xfId="4" applyNumberFormat="1" applyFont="1" applyFill="1" applyBorder="1" applyAlignment="1">
      <alignment horizontal="right" vertical="center"/>
    </xf>
    <xf numFmtId="180" fontId="51" fillId="4" borderId="96" xfId="4" applyNumberFormat="1" applyFont="1" applyFill="1" applyBorder="1" applyAlignment="1">
      <alignment horizontal="right" vertical="center"/>
    </xf>
    <xf numFmtId="180" fontId="71" fillId="0" borderId="86" xfId="0" applyNumberFormat="1" applyFont="1" applyBorder="1" applyAlignment="1">
      <alignment horizontal="left" vertical="center" wrapText="1"/>
    </xf>
    <xf numFmtId="180" fontId="51" fillId="4" borderId="99" xfId="4" applyNumberFormat="1" applyFont="1" applyFill="1" applyBorder="1" applyAlignment="1">
      <alignment horizontal="center" vertical="center" wrapText="1"/>
    </xf>
    <xf numFmtId="180" fontId="51" fillId="4" borderId="100" xfId="4" applyNumberFormat="1" applyFont="1" applyFill="1" applyBorder="1" applyAlignment="1">
      <alignment horizontal="center" vertical="center" wrapText="1"/>
    </xf>
    <xf numFmtId="180" fontId="51" fillId="0" borderId="86" xfId="4" applyNumberFormat="1" applyFont="1" applyBorder="1" applyAlignment="1">
      <alignment horizontal="center" vertical="center" wrapText="1" shrinkToFit="1"/>
    </xf>
    <xf numFmtId="180" fontId="51" fillId="0" borderId="99" xfId="4" applyNumberFormat="1" applyFont="1" applyBorder="1" applyAlignment="1">
      <alignment horizontal="right" vertical="center"/>
    </xf>
    <xf numFmtId="180" fontId="70" fillId="0" borderId="86" xfId="0" applyNumberFormat="1" applyFont="1" applyBorder="1" applyAlignment="1">
      <alignment horizontal="center" vertical="center" wrapText="1" shrinkToFit="1"/>
    </xf>
    <xf numFmtId="180" fontId="54" fillId="0" borderId="94" xfId="4" applyNumberFormat="1" applyFont="1" applyBorder="1" applyAlignment="1">
      <alignment horizontal="right" vertical="center"/>
    </xf>
    <xf numFmtId="180" fontId="54" fillId="0" borderId="95" xfId="4" applyNumberFormat="1" applyFont="1" applyBorder="1" applyAlignment="1">
      <alignment horizontal="right" vertical="center"/>
    </xf>
    <xf numFmtId="180" fontId="54" fillId="0" borderId="96" xfId="4" applyNumberFormat="1" applyFont="1" applyBorder="1" applyAlignment="1">
      <alignment horizontal="right" vertical="center"/>
    </xf>
    <xf numFmtId="180" fontId="50" fillId="0" borderId="3" xfId="4" applyNumberFormat="1" applyFont="1" applyBorder="1" applyAlignment="1">
      <alignment horizontal="left" vertical="center"/>
    </xf>
    <xf numFmtId="180" fontId="50" fillId="0" borderId="0" xfId="4" applyNumberFormat="1" applyFont="1" applyBorder="1" applyAlignment="1">
      <alignment horizontal="left" vertical="center"/>
    </xf>
    <xf numFmtId="180" fontId="51" fillId="4" borderId="90" xfId="4" applyNumberFormat="1" applyFont="1" applyFill="1" applyBorder="1" applyAlignment="1">
      <alignment horizontal="center" vertical="center"/>
    </xf>
    <xf numFmtId="180" fontId="51" fillId="4" borderId="86" xfId="4" applyNumberFormat="1" applyFont="1" applyFill="1" applyBorder="1" applyAlignment="1">
      <alignment horizontal="center" vertical="center"/>
    </xf>
    <xf numFmtId="180" fontId="51" fillId="4" borderId="86" xfId="4" applyNumberFormat="1" applyFont="1" applyFill="1" applyBorder="1" applyAlignment="1">
      <alignment horizontal="center" vertical="center" wrapText="1"/>
    </xf>
    <xf numFmtId="38" fontId="19" fillId="3" borderId="23" xfId="3" applyFont="1" applyFill="1" applyBorder="1" applyAlignment="1" applyProtection="1">
      <alignment horizontal="right" vertical="center"/>
      <protection locked="0"/>
    </xf>
    <xf numFmtId="38" fontId="19" fillId="3" borderId="24" xfId="3" applyFont="1" applyFill="1" applyBorder="1" applyAlignment="1" applyProtection="1">
      <alignment horizontal="right" vertical="center"/>
      <protection locked="0"/>
    </xf>
    <xf numFmtId="0" fontId="12" fillId="0" borderId="23" xfId="0" applyFont="1" applyBorder="1" applyAlignment="1" applyProtection="1">
      <alignment vertical="center"/>
      <protection locked="0"/>
    </xf>
    <xf numFmtId="0" fontId="12" fillId="0" borderId="24" xfId="0" applyFont="1" applyBorder="1" applyAlignment="1" applyProtection="1">
      <alignment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38" fontId="19" fillId="0" borderId="13" xfId="3" applyFont="1" applyBorder="1" applyAlignment="1">
      <alignment horizontal="right" vertical="center"/>
    </xf>
    <xf numFmtId="38" fontId="19" fillId="0" borderId="14" xfId="3" applyFont="1" applyBorder="1" applyAlignment="1">
      <alignment horizontal="right" vertical="center"/>
    </xf>
    <xf numFmtId="0" fontId="12" fillId="0" borderId="25" xfId="0" applyFont="1" applyBorder="1" applyAlignment="1" applyProtection="1">
      <alignment vertical="center"/>
      <protection locked="0"/>
    </xf>
    <xf numFmtId="0" fontId="12" fillId="0" borderId="26" xfId="0" applyFont="1" applyBorder="1" applyAlignment="1" applyProtection="1">
      <alignment vertical="center"/>
      <protection locked="0"/>
    </xf>
    <xf numFmtId="38" fontId="19" fillId="0" borderId="23" xfId="3" applyFont="1" applyFill="1" applyBorder="1" applyAlignment="1">
      <alignment horizontal="right" vertical="center"/>
    </xf>
    <xf numFmtId="38" fontId="19" fillId="0" borderId="24" xfId="3" applyFont="1" applyFill="1" applyBorder="1" applyAlignment="1">
      <alignment horizontal="right" vertical="center"/>
    </xf>
    <xf numFmtId="0" fontId="68" fillId="0" borderId="0" xfId="2" applyFont="1" applyBorder="1" applyAlignment="1">
      <alignment horizontal="center" vertical="center"/>
    </xf>
    <xf numFmtId="0" fontId="68" fillId="0" borderId="105" xfId="2" applyFont="1" applyBorder="1" applyAlignment="1">
      <alignment horizontal="center" vertical="center"/>
    </xf>
    <xf numFmtId="180" fontId="51" fillId="4" borderId="91" xfId="4" applyNumberFormat="1" applyFont="1" applyFill="1" applyBorder="1" applyAlignment="1">
      <alignment horizontal="left" vertical="center" wrapText="1"/>
    </xf>
    <xf numFmtId="180" fontId="51" fillId="4" borderId="92" xfId="4" applyNumberFormat="1" applyFont="1" applyFill="1" applyBorder="1" applyAlignment="1">
      <alignment horizontal="left" vertical="center" wrapText="1"/>
    </xf>
    <xf numFmtId="180" fontId="51" fillId="4" borderId="93" xfId="4" applyNumberFormat="1" applyFont="1" applyFill="1" applyBorder="1" applyAlignment="1">
      <alignment horizontal="left" vertical="center" wrapText="1"/>
    </xf>
    <xf numFmtId="180" fontId="51" fillId="0" borderId="90" xfId="4" applyNumberFormat="1" applyFont="1" applyBorder="1" applyAlignment="1">
      <alignment horizontal="center" vertical="center" wrapText="1"/>
    </xf>
    <xf numFmtId="38" fontId="19" fillId="3" borderId="13" xfId="3" applyFont="1" applyFill="1" applyBorder="1" applyAlignment="1" applyProtection="1">
      <alignment horizontal="center" vertical="center"/>
      <protection locked="0"/>
    </xf>
    <xf numFmtId="38" fontId="19" fillId="3" borderId="14" xfId="3" applyFont="1" applyFill="1" applyBorder="1" applyAlignment="1" applyProtection="1">
      <alignment horizontal="center" vertical="center"/>
      <protection locked="0"/>
    </xf>
    <xf numFmtId="38" fontId="19" fillId="0" borderId="21" xfId="3" applyFont="1" applyFill="1" applyBorder="1" applyAlignment="1">
      <alignment horizontal="right" vertical="center"/>
    </xf>
    <xf numFmtId="38" fontId="19" fillId="0" borderId="22" xfId="3" applyFont="1" applyFill="1" applyBorder="1" applyAlignment="1">
      <alignment horizontal="right" vertical="center"/>
    </xf>
    <xf numFmtId="0" fontId="15" fillId="0" borderId="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19" fillId="3" borderId="16" xfId="3" applyNumberFormat="1" applyFont="1" applyFill="1" applyBorder="1" applyAlignment="1" applyProtection="1">
      <alignment horizontal="right" vertical="center"/>
      <protection locked="0"/>
    </xf>
    <xf numFmtId="0" fontId="19" fillId="3" borderId="20" xfId="3" applyNumberFormat="1" applyFont="1" applyFill="1" applyBorder="1" applyAlignment="1" applyProtection="1">
      <alignment horizontal="right" vertical="center"/>
      <protection locked="0"/>
    </xf>
    <xf numFmtId="38" fontId="19" fillId="3" borderId="25" xfId="3" applyFont="1" applyFill="1" applyBorder="1" applyAlignment="1" applyProtection="1">
      <alignment horizontal="right" vertical="center"/>
      <protection locked="0"/>
    </xf>
    <xf numFmtId="38" fontId="19" fillId="3" borderId="26" xfId="3" applyFont="1" applyFill="1" applyBorder="1" applyAlignment="1" applyProtection="1">
      <alignment horizontal="right" vertical="center"/>
      <protection locked="0"/>
    </xf>
    <xf numFmtId="38" fontId="19" fillId="3" borderId="13" xfId="3" applyFont="1" applyFill="1" applyBorder="1" applyAlignment="1" applyProtection="1">
      <alignment horizontal="right" vertical="center"/>
      <protection locked="0"/>
    </xf>
    <xf numFmtId="38" fontId="19" fillId="3" borderId="14" xfId="3" applyFont="1" applyFill="1" applyBorder="1" applyAlignment="1" applyProtection="1">
      <alignment horizontal="right" vertical="center"/>
      <protection locked="0"/>
    </xf>
    <xf numFmtId="38" fontId="19" fillId="3" borderId="21" xfId="3" applyFont="1" applyFill="1" applyBorder="1" applyAlignment="1" applyProtection="1">
      <alignment vertical="center"/>
      <protection locked="0"/>
    </xf>
    <xf numFmtId="38" fontId="19" fillId="3" borderId="22" xfId="3" applyFont="1" applyFill="1" applyBorder="1" applyAlignment="1" applyProtection="1">
      <alignment vertical="center"/>
      <protection locked="0"/>
    </xf>
    <xf numFmtId="38" fontId="19" fillId="3" borderId="23" xfId="3" applyFont="1" applyFill="1" applyBorder="1" applyAlignment="1" applyProtection="1">
      <alignment vertical="center"/>
      <protection locked="0"/>
    </xf>
    <xf numFmtId="38" fontId="19" fillId="3" borderId="24" xfId="3" applyFont="1" applyFill="1" applyBorder="1" applyAlignment="1" applyProtection="1">
      <alignment vertical="center"/>
      <protection locked="0"/>
    </xf>
    <xf numFmtId="38" fontId="19" fillId="3" borderId="21" xfId="3" applyFont="1" applyFill="1" applyBorder="1" applyAlignment="1" applyProtection="1">
      <alignment horizontal="right" vertical="center"/>
      <protection locked="0"/>
    </xf>
    <xf numFmtId="38" fontId="19" fillId="3" borderId="22" xfId="3" applyFont="1" applyFill="1" applyBorder="1" applyAlignment="1" applyProtection="1">
      <alignment horizontal="right" vertical="center"/>
      <protection locked="0"/>
    </xf>
    <xf numFmtId="0" fontId="12" fillId="0" borderId="11"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21"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2" fillId="0" borderId="25"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shrinkToFit="1"/>
      <protection locked="0"/>
    </xf>
    <xf numFmtId="0" fontId="12" fillId="0" borderId="11" xfId="0" applyFont="1" applyBorder="1" applyAlignment="1" applyProtection="1">
      <alignment vertical="center" shrinkToFit="1"/>
      <protection locked="0"/>
    </xf>
    <xf numFmtId="0" fontId="12" fillId="0" borderId="14" xfId="0" applyFont="1" applyBorder="1" applyAlignment="1" applyProtection="1">
      <alignment vertical="center" shrinkToFit="1"/>
      <protection locked="0"/>
    </xf>
    <xf numFmtId="0" fontId="12" fillId="0" borderId="2"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12" xfId="0" applyFont="1" applyBorder="1" applyAlignment="1">
      <alignment horizontal="center" vertical="center" textRotation="255"/>
    </xf>
    <xf numFmtId="0" fontId="12" fillId="0" borderId="2"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38" fontId="19" fillId="3" borderId="4" xfId="3" applyFont="1" applyFill="1" applyBorder="1" applyAlignment="1" applyProtection="1">
      <alignment horizontal="right" vertical="center"/>
      <protection locked="0"/>
    </xf>
    <xf numFmtId="38" fontId="19" fillId="3" borderId="9" xfId="3" applyFont="1" applyFill="1" applyBorder="1" applyAlignment="1" applyProtection="1">
      <alignment horizontal="right" vertical="center"/>
      <protection locked="0"/>
    </xf>
    <xf numFmtId="38" fontId="19" fillId="3" borderId="3" xfId="3" applyFont="1" applyFill="1" applyBorder="1" applyAlignment="1" applyProtection="1">
      <alignment horizontal="right" vertical="center"/>
      <protection locked="0"/>
    </xf>
    <xf numFmtId="38" fontId="19" fillId="3" borderId="10" xfId="3" applyFont="1" applyFill="1" applyBorder="1" applyAlignment="1" applyProtection="1">
      <alignment horizontal="right" vertical="center"/>
      <protection locked="0"/>
    </xf>
    <xf numFmtId="38" fontId="19" fillId="3" borderId="15" xfId="3" applyFont="1" applyFill="1" applyBorder="1" applyAlignment="1" applyProtection="1">
      <alignment horizontal="right" vertical="center"/>
      <protection locked="0"/>
    </xf>
    <xf numFmtId="38" fontId="19" fillId="3" borderId="19" xfId="3" applyFont="1" applyFill="1" applyBorder="1" applyAlignment="1" applyProtection="1">
      <alignment horizontal="right" vertical="center"/>
      <protection locked="0"/>
    </xf>
    <xf numFmtId="0" fontId="12" fillId="0" borderId="23" xfId="0" applyFont="1" applyBorder="1" applyAlignment="1" applyProtection="1">
      <alignment horizontal="left" vertical="center" shrinkToFit="1"/>
      <protection locked="0"/>
    </xf>
    <xf numFmtId="0" fontId="12" fillId="0" borderId="24" xfId="0" applyFont="1" applyBorder="1" applyAlignment="1" applyProtection="1">
      <alignment horizontal="left" vertical="center" shrinkToFit="1"/>
      <protection locked="0"/>
    </xf>
    <xf numFmtId="38" fontId="19" fillId="3" borderId="13" xfId="3" applyFont="1" applyFill="1" applyBorder="1" applyAlignment="1" applyProtection="1">
      <alignment vertical="center"/>
      <protection locked="0"/>
    </xf>
    <xf numFmtId="38" fontId="19" fillId="3" borderId="14" xfId="3" applyFont="1" applyFill="1" applyBorder="1" applyAlignment="1" applyProtection="1">
      <alignment vertical="center"/>
      <protection locked="0"/>
    </xf>
    <xf numFmtId="0" fontId="12" fillId="0" borderId="11" xfId="0" applyFont="1" applyBorder="1" applyAlignment="1" applyProtection="1">
      <alignment vertical="center"/>
      <protection locked="0"/>
    </xf>
    <xf numFmtId="0" fontId="12" fillId="0" borderId="14" xfId="0" applyFont="1" applyBorder="1" applyAlignment="1" applyProtection="1">
      <alignment vertical="center"/>
      <protection locked="0"/>
    </xf>
    <xf numFmtId="38" fontId="19" fillId="3" borderId="25" xfId="3" applyFont="1" applyFill="1" applyBorder="1" applyAlignment="1" applyProtection="1">
      <alignment vertical="center"/>
      <protection locked="0"/>
    </xf>
    <xf numFmtId="38" fontId="19" fillId="3" borderId="26" xfId="3" applyFont="1" applyFill="1" applyBorder="1" applyAlignment="1" applyProtection="1">
      <alignment vertical="center"/>
      <protection locked="0"/>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12" fillId="0" borderId="11" xfId="2" applyFont="1" applyBorder="1" applyAlignment="1" applyProtection="1">
      <alignment vertical="center"/>
      <protection locked="0"/>
    </xf>
    <xf numFmtId="0" fontId="12" fillId="0" borderId="14" xfId="2" applyFont="1" applyBorder="1" applyAlignment="1" applyProtection="1">
      <alignment vertical="center"/>
      <protection locked="0"/>
    </xf>
    <xf numFmtId="38" fontId="19" fillId="3" borderId="23" xfId="3" applyFont="1" applyFill="1" applyBorder="1" applyAlignment="1">
      <alignment horizontal="right" vertical="center"/>
    </xf>
    <xf numFmtId="38" fontId="19" fillId="3" borderId="24" xfId="3" applyFont="1" applyFill="1" applyBorder="1" applyAlignment="1">
      <alignment horizontal="right" vertical="center"/>
    </xf>
    <xf numFmtId="38" fontId="19" fillId="0" borderId="13" xfId="3" applyFont="1" applyBorder="1" applyAlignment="1">
      <alignment vertical="center"/>
    </xf>
    <xf numFmtId="38" fontId="19" fillId="0" borderId="14" xfId="3" applyFont="1" applyBorder="1" applyAlignment="1">
      <alignment vertical="center"/>
    </xf>
    <xf numFmtId="38" fontId="19" fillId="3" borderId="16" xfId="3" applyFont="1" applyFill="1" applyBorder="1" applyAlignment="1">
      <alignment horizontal="right" vertical="center"/>
    </xf>
    <xf numFmtId="38" fontId="19" fillId="3" borderId="20" xfId="3" applyFont="1" applyFill="1" applyBorder="1" applyAlignment="1">
      <alignment horizontal="right" vertical="center"/>
    </xf>
    <xf numFmtId="38" fontId="19" fillId="3" borderId="13" xfId="3" applyFont="1" applyFill="1" applyBorder="1" applyAlignment="1">
      <alignment horizontal="right" vertical="center"/>
    </xf>
    <xf numFmtId="38" fontId="19" fillId="3" borderId="14" xfId="3" applyFont="1" applyFill="1" applyBorder="1" applyAlignment="1">
      <alignment horizontal="righ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23" xfId="0" applyFont="1" applyBorder="1" applyAlignment="1">
      <alignment horizontal="left" vertical="center" shrinkToFit="1"/>
    </xf>
    <xf numFmtId="0" fontId="12" fillId="0" borderId="24" xfId="0" applyFont="1" applyBorder="1" applyAlignment="1">
      <alignment horizontal="left" vertical="center" shrinkToFit="1"/>
    </xf>
    <xf numFmtId="38" fontId="19" fillId="3" borderId="21" xfId="3" applyFont="1" applyFill="1" applyBorder="1" applyAlignment="1">
      <alignment horizontal="right" vertical="center"/>
    </xf>
    <xf numFmtId="38" fontId="19" fillId="3" borderId="22" xfId="3" applyFont="1" applyFill="1" applyBorder="1" applyAlignment="1">
      <alignment horizontal="right" vertical="center"/>
    </xf>
    <xf numFmtId="0" fontId="12" fillId="0" borderId="25" xfId="0" applyFont="1" applyBorder="1" applyAlignment="1">
      <alignment horizontal="left" vertical="center" shrinkToFit="1"/>
    </xf>
    <xf numFmtId="0" fontId="12" fillId="0" borderId="26" xfId="0" applyFont="1" applyBorder="1" applyAlignment="1">
      <alignment horizontal="left" vertical="center" shrinkToFit="1"/>
    </xf>
    <xf numFmtId="0" fontId="14" fillId="0" borderId="11" xfId="0" applyFont="1" applyBorder="1" applyAlignment="1">
      <alignment vertical="center" shrinkToFit="1"/>
    </xf>
    <xf numFmtId="0" fontId="14" fillId="0" borderId="14" xfId="0" applyFont="1" applyBorder="1" applyAlignment="1">
      <alignment vertical="center" shrinkToFit="1"/>
    </xf>
    <xf numFmtId="38" fontId="19" fillId="3" borderId="25" xfId="3" applyFont="1" applyFill="1" applyBorder="1" applyAlignment="1">
      <alignment horizontal="right" vertical="center"/>
    </xf>
    <xf numFmtId="38" fontId="19" fillId="3" borderId="26" xfId="3" applyFont="1" applyFill="1" applyBorder="1" applyAlignment="1">
      <alignment horizontal="right" vertical="center"/>
    </xf>
    <xf numFmtId="0" fontId="12" fillId="0" borderId="11" xfId="0" applyFont="1" applyBorder="1" applyAlignment="1">
      <alignment vertical="center" shrinkToFit="1"/>
    </xf>
    <xf numFmtId="0" fontId="12" fillId="0" borderId="14" xfId="0" applyFont="1" applyBorder="1" applyAlignment="1">
      <alignment vertical="center" shrinkToFit="1"/>
    </xf>
    <xf numFmtId="38" fontId="19" fillId="3" borderId="13" xfId="3" applyFont="1" applyFill="1" applyBorder="1" applyAlignment="1">
      <alignment vertical="center"/>
    </xf>
    <xf numFmtId="38" fontId="19" fillId="3" borderId="14" xfId="3" applyFont="1" applyFill="1" applyBorder="1" applyAlignment="1">
      <alignment vertical="center"/>
    </xf>
    <xf numFmtId="38" fontId="19" fillId="3" borderId="4" xfId="3" applyFont="1" applyFill="1" applyBorder="1" applyAlignment="1">
      <alignment horizontal="right" vertical="center"/>
    </xf>
    <xf numFmtId="38" fontId="19" fillId="3" borderId="9" xfId="3" applyFont="1" applyFill="1" applyBorder="1" applyAlignment="1">
      <alignment horizontal="right" vertical="center"/>
    </xf>
    <xf numFmtId="38" fontId="19" fillId="3" borderId="3" xfId="3" applyFont="1" applyFill="1" applyBorder="1" applyAlignment="1">
      <alignment horizontal="right" vertical="center"/>
    </xf>
    <xf numFmtId="38" fontId="19" fillId="3" borderId="10" xfId="3" applyFont="1" applyFill="1" applyBorder="1" applyAlignment="1">
      <alignment horizontal="right" vertical="center"/>
    </xf>
    <xf numFmtId="38" fontId="19" fillId="3" borderId="15" xfId="3" applyFont="1" applyFill="1" applyBorder="1" applyAlignment="1">
      <alignment horizontal="right" vertical="center"/>
    </xf>
    <xf numFmtId="38" fontId="19" fillId="3" borderId="19" xfId="3" applyFont="1" applyFill="1" applyBorder="1" applyAlignment="1">
      <alignment horizontal="right" vertical="center"/>
    </xf>
    <xf numFmtId="38" fontId="19" fillId="3" borderId="21" xfId="3" applyFont="1" applyFill="1" applyBorder="1" applyAlignment="1">
      <alignment vertical="center"/>
    </xf>
    <xf numFmtId="38" fontId="19" fillId="3" borderId="22" xfId="3" applyFont="1" applyFill="1" applyBorder="1" applyAlignment="1">
      <alignment vertical="center"/>
    </xf>
    <xf numFmtId="38" fontId="19" fillId="3" borderId="23" xfId="3" applyFont="1" applyFill="1" applyBorder="1" applyAlignment="1">
      <alignment vertical="center"/>
    </xf>
    <xf numFmtId="38" fontId="19" fillId="3" borderId="24" xfId="3" applyFont="1" applyFill="1" applyBorder="1" applyAlignment="1">
      <alignment vertical="center"/>
    </xf>
    <xf numFmtId="38" fontId="19" fillId="3" borderId="25" xfId="3" applyFont="1" applyFill="1" applyBorder="1" applyAlignment="1">
      <alignment vertical="center"/>
    </xf>
    <xf numFmtId="38" fontId="19" fillId="3" borderId="26" xfId="3" applyFont="1" applyFill="1" applyBorder="1" applyAlignment="1">
      <alignment vertical="center"/>
    </xf>
    <xf numFmtId="38" fontId="64" fillId="0" borderId="2" xfId="9" applyFont="1" applyBorder="1" applyAlignment="1">
      <alignment horizontal="center" vertical="center"/>
    </xf>
    <xf numFmtId="38" fontId="64" fillId="0" borderId="17" xfId="9" applyFont="1" applyBorder="1" applyAlignment="1">
      <alignment horizontal="center" vertical="center"/>
    </xf>
    <xf numFmtId="38" fontId="64" fillId="0" borderId="12" xfId="9" applyFont="1" applyBorder="1" applyAlignment="1">
      <alignment horizontal="center" vertical="center"/>
    </xf>
    <xf numFmtId="0" fontId="64" fillId="0" borderId="1" xfId="8" applyFont="1" applyBorder="1" applyAlignment="1">
      <alignment horizontal="center" vertical="center"/>
    </xf>
    <xf numFmtId="38" fontId="64" fillId="0" borderId="1" xfId="9" applyFont="1" applyBorder="1" applyAlignment="1">
      <alignment horizontal="right" vertical="center"/>
    </xf>
    <xf numFmtId="38" fontId="66" fillId="3" borderId="17" xfId="9" applyFont="1" applyFill="1" applyBorder="1" applyAlignment="1">
      <alignment horizontal="center" vertical="center" wrapText="1"/>
    </xf>
    <xf numFmtId="38" fontId="66" fillId="3" borderId="12" xfId="9" applyFont="1" applyFill="1" applyBorder="1" applyAlignment="1">
      <alignment horizontal="center" vertical="center" wrapText="1"/>
    </xf>
    <xf numFmtId="38" fontId="66" fillId="3" borderId="0" xfId="9" applyFont="1" applyFill="1" applyBorder="1" applyAlignment="1">
      <alignment horizontal="left" vertical="center" wrapText="1"/>
    </xf>
    <xf numFmtId="38" fontId="66" fillId="3" borderId="7" xfId="9" applyFont="1" applyFill="1" applyBorder="1" applyAlignment="1">
      <alignment horizontal="left" vertical="center" wrapText="1"/>
    </xf>
    <xf numFmtId="38" fontId="66" fillId="3" borderId="17" xfId="9" applyFont="1" applyFill="1" applyBorder="1" applyAlignment="1">
      <alignment horizontal="left" vertical="center" wrapText="1"/>
    </xf>
    <xf numFmtId="38" fontId="66" fillId="3" borderId="12" xfId="9" applyFont="1" applyFill="1" applyBorder="1" applyAlignment="1">
      <alignment horizontal="left" vertical="center" wrapText="1"/>
    </xf>
    <xf numFmtId="0" fontId="65" fillId="0" borderId="8" xfId="8" applyFont="1" applyBorder="1" applyAlignment="1">
      <alignment horizontal="left" vertical="center"/>
    </xf>
    <xf numFmtId="0" fontId="65" fillId="0" borderId="9" xfId="8" applyFont="1" applyBorder="1" applyAlignment="1">
      <alignment horizontal="left" vertical="center"/>
    </xf>
    <xf numFmtId="0" fontId="64" fillId="3" borderId="1" xfId="8" applyFont="1" applyFill="1" applyBorder="1" applyAlignment="1">
      <alignment horizontal="center" vertical="center"/>
    </xf>
    <xf numFmtId="0" fontId="64" fillId="3" borderId="1" xfId="8" applyFont="1" applyFill="1" applyBorder="1" applyAlignment="1">
      <alignment horizontal="center" vertical="center" wrapText="1"/>
    </xf>
    <xf numFmtId="38" fontId="64" fillId="3" borderId="13" xfId="9" applyFont="1" applyFill="1" applyBorder="1" applyAlignment="1">
      <alignment horizontal="center" vertical="center" wrapText="1"/>
    </xf>
    <xf numFmtId="38" fontId="64" fillId="3" borderId="11" xfId="9" applyFont="1" applyFill="1" applyBorder="1" applyAlignment="1">
      <alignment horizontal="center" vertical="center" wrapText="1"/>
    </xf>
    <xf numFmtId="38" fontId="64" fillId="3" borderId="14" xfId="9" applyFont="1" applyFill="1" applyBorder="1" applyAlignment="1">
      <alignment horizontal="center" vertical="center" wrapText="1"/>
    </xf>
    <xf numFmtId="38" fontId="64" fillId="3" borderId="4" xfId="9" applyFont="1" applyFill="1" applyBorder="1" applyAlignment="1">
      <alignment horizontal="center" vertical="center" wrapText="1"/>
    </xf>
    <xf numFmtId="38" fontId="64" fillId="3" borderId="3" xfId="9" applyFont="1" applyFill="1" applyBorder="1" applyAlignment="1">
      <alignment horizontal="center" vertical="center" wrapText="1"/>
    </xf>
    <xf numFmtId="38" fontId="64" fillId="3" borderId="5" xfId="9" applyFont="1" applyFill="1" applyBorder="1" applyAlignment="1">
      <alignment horizontal="center" vertical="center" wrapText="1"/>
    </xf>
    <xf numFmtId="38" fontId="66" fillId="5" borderId="2" xfId="9" applyFont="1" applyFill="1" applyBorder="1" applyAlignment="1">
      <alignment horizontal="center" vertical="center" wrapText="1"/>
    </xf>
    <xf numFmtId="38" fontId="66" fillId="5" borderId="17" xfId="9" applyFont="1" applyFill="1" applyBorder="1" applyAlignment="1">
      <alignment horizontal="center" vertical="center" wrapText="1"/>
    </xf>
    <xf numFmtId="38" fontId="66" fillId="5" borderId="12" xfId="9" applyFont="1" applyFill="1" applyBorder="1" applyAlignment="1">
      <alignment horizontal="center" vertical="center" wrapText="1"/>
    </xf>
    <xf numFmtId="0" fontId="57" fillId="0" borderId="7" xfId="0" applyFont="1" applyBorder="1" applyAlignment="1">
      <alignment horizontal="center" vertical="center"/>
    </xf>
    <xf numFmtId="0" fontId="14" fillId="0" borderId="2" xfId="2" applyFont="1" applyBorder="1" applyAlignment="1">
      <alignment horizontal="center" vertical="center" textRotation="255"/>
    </xf>
    <xf numFmtId="0" fontId="14" fillId="0" borderId="12" xfId="2" applyFont="1" applyBorder="1" applyAlignment="1">
      <alignment horizontal="center" vertical="center" textRotation="255"/>
    </xf>
    <xf numFmtId="0" fontId="14" fillId="0" borderId="1" xfId="2" applyFont="1" applyBorder="1" applyAlignment="1">
      <alignment horizontal="center" vertical="center"/>
    </xf>
    <xf numFmtId="0" fontId="28" fillId="0" borderId="2" xfId="2" applyFont="1" applyBorder="1" applyAlignment="1">
      <alignment horizontal="center" vertical="center" wrapText="1"/>
    </xf>
    <xf numFmtId="0" fontId="28" fillId="0" borderId="12" xfId="2" applyFont="1" applyBorder="1" applyAlignment="1">
      <alignment horizontal="center" vertical="center"/>
    </xf>
    <xf numFmtId="0" fontId="30" fillId="0" borderId="1" xfId="2" applyFont="1" applyBorder="1" applyAlignment="1">
      <alignment horizontal="center" vertical="center" wrapText="1"/>
    </xf>
    <xf numFmtId="0" fontId="14" fillId="0" borderId="7" xfId="2" applyFont="1" applyFill="1" applyBorder="1" applyAlignment="1">
      <alignment horizontal="left"/>
    </xf>
    <xf numFmtId="0" fontId="28" fillId="0" borderId="2"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9" fillId="0" borderId="13" xfId="2" applyFont="1" applyBorder="1" applyAlignment="1">
      <alignment horizontal="center" vertical="center" shrinkToFit="1"/>
    </xf>
    <xf numFmtId="0" fontId="29" fillId="0" borderId="11" xfId="2" applyFont="1" applyBorder="1" applyAlignment="1">
      <alignment horizontal="center" vertical="center" shrinkToFit="1"/>
    </xf>
    <xf numFmtId="0" fontId="29" fillId="0" borderId="14" xfId="2" applyFont="1" applyBorder="1" applyAlignment="1">
      <alignment horizontal="center" vertical="center" shrinkToFit="1"/>
    </xf>
    <xf numFmtId="0" fontId="28" fillId="0" borderId="1" xfId="2" applyFont="1" applyBorder="1" applyAlignment="1">
      <alignment horizontal="center" vertical="center" wrapText="1"/>
    </xf>
  </cellXfs>
  <cellStyles count="10">
    <cellStyle name="桁区切り" xfId="5" builtinId="6"/>
    <cellStyle name="桁区切り 2" xfId="3" xr:uid="{00000000-0005-0000-0000-000001000000}"/>
    <cellStyle name="桁区切り 3 5" xfId="9" xr:uid="{00000000-0005-0000-0000-000002000000}"/>
    <cellStyle name="標準" xfId="0" builtinId="0"/>
    <cellStyle name="標準 2" xfId="2" xr:uid="{00000000-0005-0000-0000-000004000000}"/>
    <cellStyle name="標準 2 2" xfId="6" xr:uid="{00000000-0005-0000-0000-000005000000}"/>
    <cellStyle name="標準 3" xfId="4" xr:uid="{00000000-0005-0000-0000-000006000000}"/>
    <cellStyle name="標準 4" xfId="7" xr:uid="{00000000-0005-0000-0000-000007000000}"/>
    <cellStyle name="標準 5 3" xfId="8" xr:uid="{00000000-0005-0000-0000-000008000000}"/>
    <cellStyle name="標準_☆学童様式継続new_様式6　施設概況 2" xfId="1" xr:uid="{00000000-0005-0000-0000-000009000000}"/>
  </cellStyles>
  <dxfs count="2">
    <dxf>
      <font>
        <color theme="1"/>
      </font>
      <numFmt numFmtId="0" formatCode="General"/>
      <fill>
        <patternFill>
          <bgColor theme="5" tint="0.79998168889431442"/>
        </patternFill>
      </fill>
    </dxf>
    <dxf>
      <font>
        <color theme="1"/>
      </font>
      <numFmt numFmtId="0" formatCode="General"/>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523875</xdr:colOff>
      <xdr:row>46</xdr:row>
      <xdr:rowOff>171449</xdr:rowOff>
    </xdr:from>
    <xdr:to>
      <xdr:col>21</xdr:col>
      <xdr:colOff>263525</xdr:colOff>
      <xdr:row>51</xdr:row>
      <xdr:rowOff>200025</xdr:rowOff>
    </xdr:to>
    <xdr:sp macro="" textlink="">
      <xdr:nvSpPr>
        <xdr:cNvPr id="2" name="角丸四角形吹き出し 9">
          <a:extLst>
            <a:ext uri="{FF2B5EF4-FFF2-40B4-BE49-F238E27FC236}">
              <a16:creationId xmlns:a16="http://schemas.microsoft.com/office/drawing/2014/main" id="{00000000-0008-0000-0000-000002000000}"/>
            </a:ext>
          </a:extLst>
        </xdr:cNvPr>
        <xdr:cNvSpPr>
          <a:spLocks noChangeArrowheads="1"/>
        </xdr:cNvSpPr>
      </xdr:nvSpPr>
      <xdr:spPr bwMode="auto">
        <a:xfrm>
          <a:off x="8582025" y="11106149"/>
          <a:ext cx="2387600" cy="1219201"/>
        </a:xfrm>
        <a:prstGeom prst="wedgeRoundRectCallout">
          <a:avLst>
            <a:gd name="adj1" fmla="val -46539"/>
            <a:gd name="adj2" fmla="val 78510"/>
            <a:gd name="adj3" fmla="val 16667"/>
          </a:avLst>
        </a:prstGeom>
        <a:solidFill>
          <a:srgbClr val="DEEBF7"/>
        </a:solidFill>
        <a:ln w="19050">
          <a:solidFill>
            <a:srgbClr val="41719C"/>
          </a:solidFill>
          <a:miter lim="800000"/>
          <a:headEnd/>
          <a:tailEnd/>
        </a:ln>
      </xdr:spPr>
      <xdr:txBody>
        <a:bodyPr vertOverflow="clip" wrap="square" lIns="91440" tIns="45720" rIns="91440" bIns="45720" anchor="t" upright="1"/>
        <a:lstStyle/>
        <a:p>
          <a:pPr algn="l" rtl="0">
            <a:lnSpc>
              <a:spcPts val="1000"/>
            </a:lnSpc>
            <a:defRPr sz="1000"/>
          </a:pPr>
          <a:r>
            <a:rPr lang="ja-JP" altLang="en-US" sz="900" b="0" i="0" u="none" strike="noStrike" baseline="0">
              <a:solidFill>
                <a:srgbClr val="000000"/>
              </a:solidFill>
              <a:latin typeface="ＭＳ 明朝"/>
              <a:ea typeface="ＭＳ 明朝"/>
            </a:rPr>
            <a:t>平均利用児童数に関しては、毎月提出いただいた「月別報告書の平均児童利用数」を参考に記入ください。</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sng" strike="noStrike" baseline="0">
              <a:solidFill>
                <a:srgbClr val="000000"/>
              </a:solidFill>
              <a:latin typeface="ＭＳ 明朝"/>
              <a:ea typeface="ＭＳ 明朝"/>
            </a:rPr>
            <a:t>平均利用児童数は、切り上げです。</a:t>
          </a:r>
          <a:endParaRPr lang="en-US" altLang="ja-JP" sz="900" b="0" i="0" u="sng" strike="noStrike" baseline="0">
            <a:solidFill>
              <a:srgbClr val="000000"/>
            </a:solidFill>
            <a:latin typeface="ＭＳ 明朝"/>
            <a:ea typeface="ＭＳ 明朝"/>
          </a:endParaRPr>
        </a:p>
        <a:p>
          <a:pPr algn="l" rtl="0">
            <a:lnSpc>
              <a:spcPts val="10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この記載例では、計算すると</a:t>
          </a:r>
          <a:r>
            <a:rPr lang="en-US" altLang="ja-JP" sz="900" b="0" i="0" u="none" strike="noStrike" baseline="0">
              <a:solidFill>
                <a:srgbClr val="000000"/>
              </a:solidFill>
              <a:latin typeface="ＭＳ 明朝"/>
              <a:ea typeface="ＭＳ 明朝"/>
            </a:rPr>
            <a:t>39.25</a:t>
          </a:r>
          <a:r>
            <a:rPr lang="ja-JP" altLang="en-US" sz="900" b="0" i="0" u="none" strike="noStrike" baseline="0">
              <a:solidFill>
                <a:srgbClr val="000000"/>
              </a:solidFill>
              <a:latin typeface="ＭＳ 明朝"/>
              <a:ea typeface="ＭＳ 明朝"/>
            </a:rPr>
            <a:t>になるが、切り上げで</a:t>
          </a:r>
          <a:r>
            <a:rPr lang="en-US" altLang="ja-JP" sz="900" b="0" i="0" u="none" strike="noStrike" baseline="0">
              <a:solidFill>
                <a:srgbClr val="000000"/>
              </a:solidFill>
              <a:latin typeface="ＭＳ 明朝"/>
              <a:ea typeface="ＭＳ 明朝"/>
            </a:rPr>
            <a:t>40</a:t>
          </a:r>
          <a:r>
            <a:rPr lang="ja-JP" altLang="en-US" sz="900" b="0" i="0" u="none" strike="noStrike" baseline="0">
              <a:solidFill>
                <a:srgbClr val="000000"/>
              </a:solidFill>
              <a:latin typeface="ＭＳ 明朝"/>
              <a:ea typeface="ＭＳ 明朝"/>
            </a:rPr>
            <a:t>とする。</a:t>
          </a:r>
        </a:p>
      </xdr:txBody>
    </xdr:sp>
    <xdr:clientData/>
  </xdr:twoCellAnchor>
  <xdr:twoCellAnchor>
    <xdr:from>
      <xdr:col>17</xdr:col>
      <xdr:colOff>161925</xdr:colOff>
      <xdr:row>24</xdr:row>
      <xdr:rowOff>28575</xdr:rowOff>
    </xdr:from>
    <xdr:to>
      <xdr:col>20</xdr:col>
      <xdr:colOff>587375</xdr:colOff>
      <xdr:row>27</xdr:row>
      <xdr:rowOff>47625</xdr:rowOff>
    </xdr:to>
    <xdr:sp macro="" textlink="">
      <xdr:nvSpPr>
        <xdr:cNvPr id="3" name="角丸四角形吹き出し 9">
          <a:extLst>
            <a:ext uri="{FF2B5EF4-FFF2-40B4-BE49-F238E27FC236}">
              <a16:creationId xmlns:a16="http://schemas.microsoft.com/office/drawing/2014/main" id="{00000000-0008-0000-0000-000003000000}"/>
            </a:ext>
          </a:extLst>
        </xdr:cNvPr>
        <xdr:cNvSpPr>
          <a:spLocks noChangeArrowheads="1"/>
        </xdr:cNvSpPr>
      </xdr:nvSpPr>
      <xdr:spPr bwMode="auto">
        <a:xfrm>
          <a:off x="8220075" y="5295900"/>
          <a:ext cx="2387600" cy="733425"/>
        </a:xfrm>
        <a:prstGeom prst="wedgeRoundRectCallout">
          <a:avLst>
            <a:gd name="adj1" fmla="val -49731"/>
            <a:gd name="adj2" fmla="val 71110"/>
            <a:gd name="adj3" fmla="val 16667"/>
          </a:avLst>
        </a:prstGeom>
        <a:solidFill>
          <a:srgbClr val="DEEBF7"/>
        </a:solidFill>
        <a:ln w="19050">
          <a:solidFill>
            <a:srgbClr val="41719C"/>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b="0" i="0" baseline="0">
              <a:effectLst/>
              <a:latin typeface="+mn-lt"/>
              <a:ea typeface="+mn-ea"/>
              <a:cs typeface="+mn-cs"/>
            </a:rPr>
            <a:t>登録</a:t>
          </a:r>
          <a:r>
            <a:rPr lang="ja-JP" altLang="ja-JP" sz="1000" b="0" i="0" baseline="0">
              <a:effectLst/>
              <a:latin typeface="+mn-lt"/>
              <a:ea typeface="+mn-ea"/>
              <a:cs typeface="+mn-cs"/>
            </a:rPr>
            <a:t>児童数に関しては、毎月提出いただいた「月別報告書の</a:t>
          </a:r>
          <a:r>
            <a:rPr lang="ja-JP" altLang="en-US" sz="1000" b="0" i="0" baseline="0">
              <a:effectLst/>
              <a:latin typeface="+mn-lt"/>
              <a:ea typeface="+mn-ea"/>
              <a:cs typeface="+mn-cs"/>
            </a:rPr>
            <a:t>登録</a:t>
          </a:r>
          <a:r>
            <a:rPr lang="ja-JP" altLang="ja-JP" sz="1000" b="0" i="0" baseline="0">
              <a:effectLst/>
              <a:latin typeface="+mn-lt"/>
              <a:ea typeface="+mn-ea"/>
              <a:cs typeface="+mn-cs"/>
            </a:rPr>
            <a:t>児童数」を参考に記入ください。</a:t>
          </a:r>
          <a:endParaRPr lang="ja-JP" altLang="ja-JP" sz="900">
            <a:effectLst/>
          </a:endParaRPr>
        </a:p>
        <a:p>
          <a:pPr algn="l" rtl="0">
            <a:lnSpc>
              <a:spcPts val="10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17</xdr:col>
      <xdr:colOff>142875</xdr:colOff>
      <xdr:row>6</xdr:row>
      <xdr:rowOff>133351</xdr:rowOff>
    </xdr:from>
    <xdr:to>
      <xdr:col>20</xdr:col>
      <xdr:colOff>568325</xdr:colOff>
      <xdr:row>11</xdr:row>
      <xdr:rowOff>57151</xdr:rowOff>
    </xdr:to>
    <xdr:sp macro="" textlink="">
      <xdr:nvSpPr>
        <xdr:cNvPr id="4" name="角丸四角形吹き出し 9">
          <a:extLst>
            <a:ext uri="{FF2B5EF4-FFF2-40B4-BE49-F238E27FC236}">
              <a16:creationId xmlns:a16="http://schemas.microsoft.com/office/drawing/2014/main" id="{00000000-0008-0000-0000-000004000000}"/>
            </a:ext>
          </a:extLst>
        </xdr:cNvPr>
        <xdr:cNvSpPr>
          <a:spLocks noChangeArrowheads="1"/>
        </xdr:cNvSpPr>
      </xdr:nvSpPr>
      <xdr:spPr bwMode="auto">
        <a:xfrm>
          <a:off x="8201025" y="1685926"/>
          <a:ext cx="2387600" cy="1123950"/>
        </a:xfrm>
        <a:prstGeom prst="wedgeRoundRectCallout">
          <a:avLst>
            <a:gd name="adj1" fmla="val -49731"/>
            <a:gd name="adj2" fmla="val 71110"/>
            <a:gd name="adj3" fmla="val 16667"/>
          </a:avLst>
        </a:prstGeom>
        <a:solidFill>
          <a:srgbClr val="DEEBF7"/>
        </a:solidFill>
        <a:ln w="19050">
          <a:solidFill>
            <a:srgbClr val="41719C"/>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baseline="0">
              <a:solidFill>
                <a:srgbClr val="000000"/>
              </a:solidFill>
              <a:latin typeface="ＭＳ 明朝"/>
              <a:ea typeface="ＭＳ 明朝"/>
            </a:rPr>
            <a:t>開設日数に関しては、</a:t>
          </a:r>
          <a:r>
            <a:rPr lang="ja-JP" altLang="ja-JP" sz="1000" b="0" i="0" baseline="0">
              <a:effectLst/>
              <a:latin typeface="+mn-lt"/>
              <a:ea typeface="+mn-ea"/>
              <a:cs typeface="+mn-cs"/>
            </a:rPr>
            <a:t>毎月提出いただいた「月別報告書の</a:t>
          </a:r>
          <a:r>
            <a:rPr lang="ja-JP" altLang="en-US" sz="1000" b="0" i="0" baseline="0">
              <a:effectLst/>
              <a:latin typeface="+mn-lt"/>
              <a:ea typeface="+mn-ea"/>
              <a:cs typeface="+mn-cs"/>
            </a:rPr>
            <a:t>開設日数</a:t>
          </a:r>
          <a:r>
            <a:rPr lang="ja-JP" altLang="ja-JP" sz="1000" b="0" i="0" baseline="0">
              <a:effectLst/>
              <a:latin typeface="+mn-lt"/>
              <a:ea typeface="+mn-ea"/>
              <a:cs typeface="+mn-cs"/>
            </a:rPr>
            <a:t>」</a:t>
          </a:r>
          <a:r>
            <a:rPr lang="ja-JP" altLang="en-US" sz="1000" b="0" i="0" baseline="0">
              <a:effectLst/>
              <a:latin typeface="+mn-lt"/>
              <a:ea typeface="+mn-ea"/>
              <a:cs typeface="+mn-cs"/>
            </a:rPr>
            <a:t>を参考に記入ください。</a:t>
          </a:r>
          <a:endParaRPr lang="en-US" altLang="ja-JP" sz="1000" b="0" i="0" baseline="0">
            <a:effectLst/>
            <a:latin typeface="+mn-lt"/>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b="0" i="0" u="none" strike="noStrike" baseline="0">
              <a:solidFill>
                <a:srgbClr val="000000"/>
              </a:solidFill>
              <a:effectLst/>
              <a:latin typeface="+mn-lt"/>
              <a:ea typeface="+mn-ea"/>
              <a:cs typeface="+mn-cs"/>
            </a:rPr>
            <a:t>そのうち、８時間以上開所している日（</a:t>
          </a:r>
          <a:r>
            <a:rPr lang="ja-JP" altLang="ja-JP" sz="1000" b="0" i="0" baseline="0">
              <a:solidFill>
                <a:srgbClr val="FF0000"/>
              </a:solidFill>
              <a:effectLst/>
              <a:latin typeface="+mn-lt"/>
              <a:ea typeface="+mn-ea"/>
              <a:cs typeface="+mn-cs"/>
            </a:rPr>
            <a:t>土曜及び</a:t>
          </a:r>
          <a:r>
            <a:rPr lang="ja-JP" altLang="en-US" sz="1000" b="0" i="0" baseline="0">
              <a:solidFill>
                <a:srgbClr val="FF0000"/>
              </a:solidFill>
              <a:effectLst/>
              <a:latin typeface="+mn-lt"/>
              <a:ea typeface="+mn-ea"/>
              <a:cs typeface="+mn-cs"/>
            </a:rPr>
            <a:t>長期休暇等</a:t>
          </a:r>
          <a:r>
            <a:rPr lang="ja-JP" altLang="en-US" sz="1000" b="0" i="0" u="none" strike="noStrike" baseline="0">
              <a:solidFill>
                <a:srgbClr val="000000"/>
              </a:solidFill>
              <a:effectLst/>
              <a:latin typeface="+mn-lt"/>
              <a:ea typeface="+mn-ea"/>
              <a:cs typeface="+mn-cs"/>
            </a:rPr>
            <a:t>）について、記入ください。</a:t>
          </a:r>
          <a:endParaRPr lang="ja-JP" altLang="en-US" sz="900" b="0" i="0" u="none" strike="noStrike" baseline="0">
            <a:solidFill>
              <a:srgbClr val="000000"/>
            </a:solidFill>
            <a:latin typeface="ＭＳ 明朝"/>
            <a:ea typeface="ＭＳ 明朝"/>
          </a:endParaRPr>
        </a:p>
      </xdr:txBody>
    </xdr:sp>
    <xdr:clientData/>
  </xdr:twoCellAnchor>
  <xdr:twoCellAnchor>
    <xdr:from>
      <xdr:col>3</xdr:col>
      <xdr:colOff>19049</xdr:colOff>
      <xdr:row>2</xdr:row>
      <xdr:rowOff>228598</xdr:rowOff>
    </xdr:from>
    <xdr:to>
      <xdr:col>9</xdr:col>
      <xdr:colOff>400049</xdr:colOff>
      <xdr:row>12</xdr:row>
      <xdr:rowOff>209550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23899" y="657223"/>
          <a:ext cx="4276725" cy="257175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別紙１～様式１２の全てのシート（黄色）を入力してください。</a:t>
          </a:r>
          <a:endParaRPr kumimoji="1" lang="en-US" altLang="ja-JP" sz="1400" b="1"/>
        </a:p>
        <a:p>
          <a:r>
            <a:rPr kumimoji="1" lang="en-US" altLang="ja-JP" sz="1400" b="1"/>
            <a:t>【</a:t>
          </a:r>
          <a:r>
            <a:rPr kumimoji="1" lang="ja-JP" altLang="en-US" sz="1400" b="1"/>
            <a:t>注！</a:t>
          </a:r>
          <a:r>
            <a:rPr kumimoji="1" lang="en-US" altLang="ja-JP" sz="1400" b="1"/>
            <a:t>】</a:t>
          </a:r>
          <a:r>
            <a:rPr kumimoji="1" lang="ja-JP" altLang="en-US" sz="1400" b="1"/>
            <a:t>シートの切り離しはできません。</a:t>
          </a:r>
          <a:endParaRPr kumimoji="1" lang="en-US" altLang="ja-JP" sz="1400" b="1"/>
        </a:p>
        <a:p>
          <a:r>
            <a:rPr kumimoji="1" lang="ja-JP" altLang="en-US" sz="1400" b="1"/>
            <a:t>手分けして作成する場合は、エクセルファイルごとコピーし作成⇒作成後、それぞれの様式の内容をコピペして、１つのエクセルにまとめてください。（様式８、９、１１，１２はシート保護していないので、シート全体をコピペできます。）</a:t>
          </a:r>
          <a:endParaRPr kumimoji="1" lang="en-US" altLang="ja-JP" sz="1400" b="1"/>
        </a:p>
      </xdr:txBody>
    </xdr:sp>
    <xdr:clientData/>
  </xdr:twoCellAnchor>
  <xdr:twoCellAnchor>
    <xdr:from>
      <xdr:col>13</xdr:col>
      <xdr:colOff>123824</xdr:colOff>
      <xdr:row>1</xdr:row>
      <xdr:rowOff>200025</xdr:rowOff>
    </xdr:from>
    <xdr:to>
      <xdr:col>19</xdr:col>
      <xdr:colOff>514350</xdr:colOff>
      <xdr:row>5</xdr:row>
      <xdr:rowOff>295275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362699" y="419100"/>
          <a:ext cx="3486151" cy="1114425"/>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オレンジ色のセルのみ記入</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してください。その他のセルには数式等が入っていますので、変更しないでください。</a:t>
          </a:r>
        </a:p>
      </xdr:txBody>
    </xdr:sp>
    <xdr:clientData/>
  </xdr:twoCellAnchor>
  <xdr:twoCellAnchor>
    <xdr:from>
      <xdr:col>15</xdr:col>
      <xdr:colOff>28578</xdr:colOff>
      <xdr:row>5</xdr:row>
      <xdr:rowOff>295275</xdr:rowOff>
    </xdr:from>
    <xdr:to>
      <xdr:col>17</xdr:col>
      <xdr:colOff>47625</xdr:colOff>
      <xdr:row>11</xdr:row>
      <xdr:rowOff>228600</xdr:rowOff>
    </xdr:to>
    <xdr:cxnSp macro="">
      <xdr:nvCxnSpPr>
        <xdr:cNvPr id="17" name="直線矢印コネクタ 16">
          <a:extLst>
            <a:ext uri="{FF2B5EF4-FFF2-40B4-BE49-F238E27FC236}">
              <a16:creationId xmlns:a16="http://schemas.microsoft.com/office/drawing/2014/main" id="{00000000-0008-0000-0000-000011000000}"/>
            </a:ext>
          </a:extLst>
        </xdr:cNvPr>
        <xdr:cNvCxnSpPr>
          <a:stCxn id="16" idx="2"/>
        </xdr:cNvCxnSpPr>
      </xdr:nvCxnSpPr>
      <xdr:spPr>
        <a:xfrm flipH="1">
          <a:off x="7086603" y="1533525"/>
          <a:ext cx="1019172" cy="14478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123825</xdr:colOff>
      <xdr:row>37</xdr:row>
      <xdr:rowOff>219075</xdr:rowOff>
    </xdr:from>
    <xdr:to>
      <xdr:col>20</xdr:col>
      <xdr:colOff>549275</xdr:colOff>
      <xdr:row>41</xdr:row>
      <xdr:rowOff>215902</xdr:rowOff>
    </xdr:to>
    <xdr:sp macro="" textlink="">
      <xdr:nvSpPr>
        <xdr:cNvPr id="9" name="角丸四角形吹き出し 9">
          <a:extLst>
            <a:ext uri="{FF2B5EF4-FFF2-40B4-BE49-F238E27FC236}">
              <a16:creationId xmlns:a16="http://schemas.microsoft.com/office/drawing/2014/main" id="{00000000-0008-0000-0000-000009000000}"/>
            </a:ext>
          </a:extLst>
        </xdr:cNvPr>
        <xdr:cNvSpPr>
          <a:spLocks noChangeArrowheads="1"/>
        </xdr:cNvSpPr>
      </xdr:nvSpPr>
      <xdr:spPr bwMode="auto">
        <a:xfrm>
          <a:off x="8181975" y="8839200"/>
          <a:ext cx="2387600" cy="977902"/>
        </a:xfrm>
        <a:prstGeom prst="wedgeRoundRectCallout">
          <a:avLst>
            <a:gd name="adj1" fmla="val -51725"/>
            <a:gd name="adj2" fmla="val 80377"/>
            <a:gd name="adj3" fmla="val 16667"/>
          </a:avLst>
        </a:prstGeom>
        <a:solidFill>
          <a:srgbClr val="DEEBF7"/>
        </a:solidFill>
        <a:ln w="19050">
          <a:solidFill>
            <a:srgbClr val="41719C"/>
          </a:solidFill>
          <a:miter lim="800000"/>
          <a:headEnd/>
          <a:tailEnd/>
        </a:ln>
      </xdr:spPr>
      <xdr:txBody>
        <a:bodyPr vertOverflow="clip" wrap="square" lIns="91440" tIns="45720" rIns="91440" bIns="45720" anchor="t" upright="1"/>
        <a:lstStyle/>
        <a:p>
          <a:pPr algn="l" rtl="0">
            <a:lnSpc>
              <a:spcPts val="1000"/>
            </a:lnSpc>
            <a:defRPr sz="1000"/>
          </a:pPr>
          <a:r>
            <a:rPr lang="ja-JP" altLang="en-US" sz="900" b="0" i="0" u="none" strike="noStrike" baseline="0">
              <a:solidFill>
                <a:srgbClr val="000000"/>
              </a:solidFill>
              <a:latin typeface="ＭＳ 明朝"/>
              <a:ea typeface="ＭＳ 明朝"/>
            </a:rPr>
            <a:t>障害児数は毎月末の人数を記入してください。</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担当職員は２名を超えて加配している職員の苗字を記入してください。</a:t>
          </a:r>
          <a:endParaRPr lang="en-US" altLang="ja-JP" sz="900" b="0" i="0" u="none" strike="noStrike" baseline="0">
            <a:solidFill>
              <a:srgbClr val="000000"/>
            </a:solidFill>
            <a:latin typeface="ＭＳ 明朝"/>
            <a:ea typeface="ＭＳ 明朝"/>
          </a:endParaRPr>
        </a:p>
        <a:p>
          <a:pPr algn="l" rtl="0">
            <a:lnSpc>
              <a:spcPts val="1000"/>
            </a:lnSpc>
            <a:defRPr sz="1000"/>
          </a:pP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各月ごとの加算が自動判定されます。</a:t>
          </a:r>
        </a:p>
      </xdr:txBody>
    </xdr:sp>
    <xdr:clientData/>
  </xdr:twoCellAnchor>
  <xdr:twoCellAnchor>
    <xdr:from>
      <xdr:col>4</xdr:col>
      <xdr:colOff>28575</xdr:colOff>
      <xdr:row>12</xdr:row>
      <xdr:rowOff>209550</xdr:rowOff>
    </xdr:from>
    <xdr:to>
      <xdr:col>4</xdr:col>
      <xdr:colOff>366712</xdr:colOff>
      <xdr:row>32</xdr:row>
      <xdr:rowOff>247650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a:off x="2581275" y="3228975"/>
          <a:ext cx="338137" cy="44862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114298</xdr:colOff>
      <xdr:row>28</xdr:row>
      <xdr:rowOff>219074</xdr:rowOff>
    </xdr:from>
    <xdr:to>
      <xdr:col>25</xdr:col>
      <xdr:colOff>266700</xdr:colOff>
      <xdr:row>39</xdr:row>
      <xdr:rowOff>57149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448798" y="6286499"/>
          <a:ext cx="4267202" cy="2619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毎月ご提出いただいている「月別報告書」を見ながら記入してください。</a:t>
          </a:r>
          <a:endParaRPr kumimoji="1" lang="en-US" altLang="ja-JP" sz="2000" b="1">
            <a:solidFill>
              <a:srgbClr val="FF0000"/>
            </a:solidFill>
          </a:endParaRPr>
        </a:p>
        <a:p>
          <a:endParaRPr kumimoji="1" lang="en-US" altLang="ja-JP" sz="2000"/>
        </a:p>
        <a:p>
          <a:r>
            <a:rPr kumimoji="1" lang="ja-JP" altLang="en-US" sz="2000"/>
            <a:t>！登録児童数は</a:t>
          </a:r>
          <a:r>
            <a:rPr kumimoji="1" lang="en-US" altLang="ja-JP" sz="2000"/>
            <a:t>【1</a:t>
          </a:r>
          <a:r>
            <a:rPr kumimoji="1" lang="ja-JP" altLang="en-US" sz="2000"/>
            <a:t>日時点の人数</a:t>
          </a:r>
          <a:r>
            <a:rPr kumimoji="1" lang="en-US" altLang="ja-JP" sz="2000"/>
            <a:t>】</a:t>
          </a:r>
        </a:p>
        <a:p>
          <a:r>
            <a:rPr kumimoji="1" lang="ja-JP" altLang="en-US" sz="2000"/>
            <a:t>障害児数は</a:t>
          </a:r>
          <a:r>
            <a:rPr kumimoji="1" lang="en-US" altLang="ja-JP" sz="2000"/>
            <a:t>【</a:t>
          </a:r>
          <a:r>
            <a:rPr kumimoji="1" lang="ja-JP" altLang="en-US" sz="2000"/>
            <a:t>その月に１日でも在籍していた児童の数</a:t>
          </a:r>
          <a:r>
            <a:rPr kumimoji="1" lang="en-US" altLang="ja-JP" sz="2000"/>
            <a:t>】</a:t>
          </a:r>
          <a:r>
            <a:rPr kumimoji="1" lang="ja-JP" altLang="en-US" sz="2000"/>
            <a:t>なので注意！</a:t>
          </a:r>
          <a:endParaRPr kumimoji="1" lang="en-US" altLang="ja-JP" sz="2000"/>
        </a:p>
        <a:p>
          <a:endParaRPr kumimoji="1" lang="en-US" altLang="ja-JP" sz="2000"/>
        </a:p>
        <a:p>
          <a:endParaRPr kumimoji="1" lang="ja-JP" altLang="en-US" sz="2000"/>
        </a:p>
      </xdr:txBody>
    </xdr:sp>
    <xdr:clientData/>
  </xdr:twoCellAnchor>
  <xdr:twoCellAnchor>
    <xdr:from>
      <xdr:col>18</xdr:col>
      <xdr:colOff>152400</xdr:colOff>
      <xdr:row>14</xdr:row>
      <xdr:rowOff>38101</xdr:rowOff>
    </xdr:from>
    <xdr:to>
      <xdr:col>18</xdr:col>
      <xdr:colOff>628650</xdr:colOff>
      <xdr:row>53</xdr:row>
      <xdr:rowOff>123826</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8801100" y="3057526"/>
          <a:ext cx="476250" cy="9086850"/>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11</xdr:row>
      <xdr:rowOff>66675</xdr:rowOff>
    </xdr:from>
    <xdr:to>
      <xdr:col>23</xdr:col>
      <xdr:colOff>95250</xdr:colOff>
      <xdr:row>13</xdr:row>
      <xdr:rowOff>247650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372600" y="2752725"/>
          <a:ext cx="2800350" cy="714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うち８時間以上開設日数は学校の休業日のみ記載してください。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168087</xdr:colOff>
      <xdr:row>21</xdr:row>
      <xdr:rowOff>33617</xdr:rowOff>
    </xdr:from>
    <xdr:to>
      <xdr:col>14</xdr:col>
      <xdr:colOff>571498</xdr:colOff>
      <xdr:row>21</xdr:row>
      <xdr:rowOff>403411</xdr:rowOff>
    </xdr:to>
    <xdr:sp macro="" textlink="">
      <xdr:nvSpPr>
        <xdr:cNvPr id="2" name="楕円 1">
          <a:extLst>
            <a:ext uri="{FF2B5EF4-FFF2-40B4-BE49-F238E27FC236}">
              <a16:creationId xmlns:a16="http://schemas.microsoft.com/office/drawing/2014/main" id="{C6BEABDF-F0CE-46BF-9C90-D209A3EF0330}"/>
            </a:ext>
          </a:extLst>
        </xdr:cNvPr>
        <xdr:cNvSpPr/>
      </xdr:nvSpPr>
      <xdr:spPr>
        <a:xfrm>
          <a:off x="8202705" y="8516470"/>
          <a:ext cx="403411" cy="36979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136663</xdr:colOff>
      <xdr:row>16</xdr:row>
      <xdr:rowOff>96492</xdr:rowOff>
    </xdr:from>
    <xdr:to>
      <xdr:col>7</xdr:col>
      <xdr:colOff>479563</xdr:colOff>
      <xdr:row>18</xdr:row>
      <xdr:rowOff>173935</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7011228" y="5231709"/>
          <a:ext cx="342900" cy="690356"/>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383897</xdr:colOff>
      <xdr:row>5</xdr:row>
      <xdr:rowOff>223632</xdr:rowOff>
    </xdr:from>
    <xdr:to>
      <xdr:col>11</xdr:col>
      <xdr:colOff>554934</xdr:colOff>
      <xdr:row>10</xdr:row>
      <xdr:rowOff>223631</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763701" y="2203175"/>
          <a:ext cx="3310146" cy="1532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●本実績報告により想定される確定金額を自動計算しています。実績額なので、支払済の金額とは異なります。</a:t>
          </a:r>
          <a:endParaRPr kumimoji="1" lang="en-US" altLang="ja-JP" sz="1100"/>
        </a:p>
        <a:p>
          <a:r>
            <a:rPr kumimoji="1" lang="ja-JP" altLang="en-US" sz="1100"/>
            <a:t>加算額の月割りなどの事情により手入力が必要となる場合はロック解除のパスワードが必要ですので、子ども政策課担当までご連絡ください。</a:t>
          </a:r>
        </a:p>
      </xdr:txBody>
    </xdr:sp>
    <xdr:clientData/>
  </xdr:twoCellAnchor>
  <xdr:twoCellAnchor>
    <xdr:from>
      <xdr:col>7</xdr:col>
      <xdr:colOff>47627</xdr:colOff>
      <xdr:row>6</xdr:row>
      <xdr:rowOff>94010</xdr:rowOff>
    </xdr:from>
    <xdr:to>
      <xdr:col>7</xdr:col>
      <xdr:colOff>298174</xdr:colOff>
      <xdr:row>10</xdr:row>
      <xdr:rowOff>99392</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7477127" y="2380010"/>
          <a:ext cx="250547" cy="1231208"/>
        </a:xfrm>
        <a:prstGeom prst="rightBrace">
          <a:avLst>
            <a:gd name="adj1" fmla="val 8333"/>
            <a:gd name="adj2" fmla="val 50673"/>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6</xdr:row>
      <xdr:rowOff>104775</xdr:rowOff>
    </xdr:from>
    <xdr:to>
      <xdr:col>7</xdr:col>
      <xdr:colOff>438150</xdr:colOff>
      <xdr:row>7</xdr:row>
      <xdr:rowOff>228600</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6962775" y="1933575"/>
          <a:ext cx="342900" cy="42862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657225</xdr:colOff>
      <xdr:row>5</xdr:row>
      <xdr:rowOff>123826</xdr:rowOff>
    </xdr:from>
    <xdr:to>
      <xdr:col>11</xdr:col>
      <xdr:colOff>165652</xdr:colOff>
      <xdr:row>10</xdr:row>
      <xdr:rowOff>231913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524750" y="1647826"/>
          <a:ext cx="2251627" cy="1632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●参考として、本実績報告により想定される確定金額（新単価による）を自動計算しています。</a:t>
          </a:r>
          <a:endParaRPr kumimoji="1" lang="en-US" altLang="ja-JP" sz="1100"/>
        </a:p>
        <a:p>
          <a:r>
            <a:rPr kumimoji="1" lang="ja-JP" altLang="en-US" sz="1100"/>
            <a:t>支払済の金額とは異なります。</a:t>
          </a:r>
          <a:endParaRPr kumimoji="1" lang="en-US" altLang="ja-JP" sz="1100"/>
        </a:p>
        <a:p>
          <a:r>
            <a:rPr kumimoji="1" lang="ja-JP" altLang="en-US" sz="1100"/>
            <a:t>数式が入っていますが、手入力も可能です。</a:t>
          </a:r>
        </a:p>
      </xdr:txBody>
    </xdr:sp>
    <xdr:clientData/>
  </xdr:twoCellAnchor>
  <xdr:twoCellAnchor>
    <xdr:from>
      <xdr:col>7</xdr:col>
      <xdr:colOff>47625</xdr:colOff>
      <xdr:row>9</xdr:row>
      <xdr:rowOff>85726</xdr:rowOff>
    </xdr:from>
    <xdr:to>
      <xdr:col>7</xdr:col>
      <xdr:colOff>466725</xdr:colOff>
      <xdr:row>10</xdr:row>
      <xdr:rowOff>219076</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6915150" y="2828926"/>
          <a:ext cx="419100" cy="438150"/>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11181</xdr:colOff>
      <xdr:row>11</xdr:row>
      <xdr:rowOff>198372</xdr:rowOff>
    </xdr:from>
    <xdr:to>
      <xdr:col>11</xdr:col>
      <xdr:colOff>165653</xdr:colOff>
      <xdr:row>15</xdr:row>
      <xdr:rowOff>273326</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7564506" y="3551172"/>
          <a:ext cx="2211872" cy="1532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●障害児加配、長期休暇支援加算（夏休みのみ開所分）については、クラブによって加算内容が異なるため、変更契約時の金額を入力してください。</a:t>
          </a:r>
        </a:p>
      </xdr:txBody>
    </xdr:sp>
    <xdr:clientData/>
  </xdr:twoCellAnchor>
  <xdr:twoCellAnchor>
    <xdr:from>
      <xdr:col>8</xdr:col>
      <xdr:colOff>2898</xdr:colOff>
      <xdr:row>16</xdr:row>
      <xdr:rowOff>198371</xdr:rowOff>
    </xdr:from>
    <xdr:to>
      <xdr:col>11</xdr:col>
      <xdr:colOff>173935</xdr:colOff>
      <xdr:row>21</xdr:row>
      <xdr:rowOff>66261</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567115" y="5333588"/>
          <a:ext cx="2233407" cy="14001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●処遇改善加算（上限</a:t>
          </a:r>
          <a:r>
            <a:rPr kumimoji="1" lang="en-US" altLang="ja-JP" sz="1100"/>
            <a:t>1,829,000</a:t>
          </a:r>
          <a:r>
            <a:rPr kumimoji="1" lang="ja-JP" altLang="en-US" sz="1100"/>
            <a:t>円分）、処遇改善加算（月額</a:t>
          </a:r>
          <a:r>
            <a:rPr kumimoji="1" lang="en-US" altLang="ja-JP" sz="1100"/>
            <a:t>9,000</a:t>
          </a:r>
          <a:r>
            <a:rPr kumimoji="1" lang="ja-JP" altLang="en-US" sz="1100"/>
            <a:t>円相当）、キャリアアップ加算については、別紙の報告書の金額を入力してください。</a:t>
          </a:r>
          <a:endParaRPr kumimoji="1" lang="en-US" altLang="ja-JP" sz="1100"/>
        </a:p>
      </xdr:txBody>
    </xdr:sp>
    <xdr:clientData/>
  </xdr:twoCellAnchor>
  <xdr:twoCellAnchor>
    <xdr:from>
      <xdr:col>6</xdr:col>
      <xdr:colOff>238125</xdr:colOff>
      <xdr:row>26</xdr:row>
      <xdr:rowOff>200025</xdr:rowOff>
    </xdr:from>
    <xdr:to>
      <xdr:col>8</xdr:col>
      <xdr:colOff>552450</xdr:colOff>
      <xdr:row>29</xdr:row>
      <xdr:rowOff>28575</xdr:rowOff>
    </xdr:to>
    <xdr:sp macro="" textlink="">
      <xdr:nvSpPr>
        <xdr:cNvPr id="7" name="吹き出し: 四角形 6">
          <a:extLst>
            <a:ext uri="{FF2B5EF4-FFF2-40B4-BE49-F238E27FC236}">
              <a16:creationId xmlns:a16="http://schemas.microsoft.com/office/drawing/2014/main" id="{E10068DB-C1EF-37E9-BF54-C979C4BF8405}"/>
            </a:ext>
          </a:extLst>
        </xdr:cNvPr>
        <xdr:cNvSpPr/>
      </xdr:nvSpPr>
      <xdr:spPr>
        <a:xfrm>
          <a:off x="7429500" y="8486775"/>
          <a:ext cx="1685925" cy="742950"/>
        </a:xfrm>
        <a:prstGeom prst="wedgeRectCallout">
          <a:avLst>
            <a:gd name="adj1" fmla="val -81307"/>
            <a:gd name="adj2" fmla="val -14619"/>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26</xdr:row>
      <xdr:rowOff>257175</xdr:rowOff>
    </xdr:from>
    <xdr:to>
      <xdr:col>8</xdr:col>
      <xdr:colOff>457201</xdr:colOff>
      <xdr:row>28</xdr:row>
      <xdr:rowOff>295275</xdr:rowOff>
    </xdr:to>
    <xdr:sp macro="" textlink="">
      <xdr:nvSpPr>
        <xdr:cNvPr id="8" name="テキスト ボックス 7">
          <a:extLst>
            <a:ext uri="{FF2B5EF4-FFF2-40B4-BE49-F238E27FC236}">
              <a16:creationId xmlns:a16="http://schemas.microsoft.com/office/drawing/2014/main" id="{1FBA4363-0562-29C7-3736-6248B35BA18F}"/>
            </a:ext>
          </a:extLst>
        </xdr:cNvPr>
        <xdr:cNvSpPr txBox="1"/>
      </xdr:nvSpPr>
      <xdr:spPr>
        <a:xfrm>
          <a:off x="7467600" y="8543925"/>
          <a:ext cx="1552576"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記載方法については後日お知らせします。</a:t>
          </a:r>
        </a:p>
      </xdr:txBody>
    </xdr:sp>
    <xdr:clientData/>
  </xdr:twoCellAnchor>
  <xdr:twoCellAnchor editAs="oneCell">
    <xdr:from>
      <xdr:col>5</xdr:col>
      <xdr:colOff>2200275</xdr:colOff>
      <xdr:row>64</xdr:row>
      <xdr:rowOff>200025</xdr:rowOff>
    </xdr:from>
    <xdr:to>
      <xdr:col>8</xdr:col>
      <xdr:colOff>531691</xdr:colOff>
      <xdr:row>67</xdr:row>
      <xdr:rowOff>41595</xdr:rowOff>
    </xdr:to>
    <xdr:pic>
      <xdr:nvPicPr>
        <xdr:cNvPr id="9" name="図 8">
          <a:extLst>
            <a:ext uri="{FF2B5EF4-FFF2-40B4-BE49-F238E27FC236}">
              <a16:creationId xmlns:a16="http://schemas.microsoft.com/office/drawing/2014/main" id="{8429075C-2E91-7B69-1F5E-C768E3CF05AF}"/>
            </a:ext>
          </a:extLst>
        </xdr:cNvPr>
        <xdr:cNvPicPr>
          <a:picLocks noChangeAspect="1"/>
        </xdr:cNvPicPr>
      </xdr:nvPicPr>
      <xdr:blipFill>
        <a:blip xmlns:r="http://schemas.openxmlformats.org/officeDocument/2006/relationships" r:embed="rId1"/>
        <a:stretch>
          <a:fillRect/>
        </a:stretch>
      </xdr:blipFill>
      <xdr:spPr>
        <a:xfrm>
          <a:off x="6838950" y="20183475"/>
          <a:ext cx="2255716" cy="755970"/>
        </a:xfrm>
        <a:prstGeom prst="rect">
          <a:avLst/>
        </a:prstGeom>
      </xdr:spPr>
    </xdr:pic>
    <xdr:clientData/>
  </xdr:twoCellAnchor>
  <xdr:twoCellAnchor>
    <xdr:from>
      <xdr:col>6</xdr:col>
      <xdr:colOff>304800</xdr:colOff>
      <xdr:row>64</xdr:row>
      <xdr:rowOff>266700</xdr:rowOff>
    </xdr:from>
    <xdr:to>
      <xdr:col>8</xdr:col>
      <xdr:colOff>485776</xdr:colOff>
      <xdr:row>67</xdr:row>
      <xdr:rowOff>0</xdr:rowOff>
    </xdr:to>
    <xdr:sp macro="" textlink="">
      <xdr:nvSpPr>
        <xdr:cNvPr id="10" name="テキスト ボックス 9">
          <a:extLst>
            <a:ext uri="{FF2B5EF4-FFF2-40B4-BE49-F238E27FC236}">
              <a16:creationId xmlns:a16="http://schemas.microsoft.com/office/drawing/2014/main" id="{8C2B59EB-C880-4ABE-BA3F-695F8DE2BDFF}"/>
            </a:ext>
          </a:extLst>
        </xdr:cNvPr>
        <xdr:cNvSpPr txBox="1"/>
      </xdr:nvSpPr>
      <xdr:spPr>
        <a:xfrm>
          <a:off x="7496175" y="20250150"/>
          <a:ext cx="1552576"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記載方法については後日お知らせします。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66675</xdr:colOff>
      <xdr:row>10</xdr:row>
      <xdr:rowOff>28575</xdr:rowOff>
    </xdr:from>
    <xdr:to>
      <xdr:col>17</xdr:col>
      <xdr:colOff>447675</xdr:colOff>
      <xdr:row>12</xdr:row>
      <xdr:rowOff>57150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8087975" y="2695575"/>
          <a:ext cx="1752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xdr:txBody>
    </xdr:sp>
    <xdr:clientData/>
  </xdr:twoCellAnchor>
  <xdr:twoCellAnchor>
    <xdr:from>
      <xdr:col>2</xdr:col>
      <xdr:colOff>414617</xdr:colOff>
      <xdr:row>7</xdr:row>
      <xdr:rowOff>-1</xdr:rowOff>
    </xdr:from>
    <xdr:to>
      <xdr:col>2</xdr:col>
      <xdr:colOff>833717</xdr:colOff>
      <xdr:row>7</xdr:row>
      <xdr:rowOff>238124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081367" y="1943099"/>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358588</xdr:colOff>
      <xdr:row>7</xdr:row>
      <xdr:rowOff>-1</xdr:rowOff>
    </xdr:from>
    <xdr:to>
      <xdr:col>3</xdr:col>
      <xdr:colOff>777688</xdr:colOff>
      <xdr:row>7</xdr:row>
      <xdr:rowOff>238124</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2158813" y="1943099"/>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369794</xdr:colOff>
      <xdr:row>7</xdr:row>
      <xdr:rowOff>-1</xdr:rowOff>
    </xdr:from>
    <xdr:to>
      <xdr:col>10</xdr:col>
      <xdr:colOff>788894</xdr:colOff>
      <xdr:row>7</xdr:row>
      <xdr:rowOff>238124</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9913844" y="1943099"/>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0</xdr:colOff>
      <xdr:row>7</xdr:row>
      <xdr:rowOff>2800</xdr:rowOff>
    </xdr:from>
    <xdr:to>
      <xdr:col>11</xdr:col>
      <xdr:colOff>102533</xdr:colOff>
      <xdr:row>7</xdr:row>
      <xdr:rowOff>238124</xdr:rowOff>
    </xdr:to>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1867030" y="1945900"/>
          <a:ext cx="608478"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392207</xdr:colOff>
      <xdr:row>21</xdr:row>
      <xdr:rowOff>137272</xdr:rowOff>
    </xdr:from>
    <xdr:to>
      <xdr:col>12</xdr:col>
      <xdr:colOff>999004</xdr:colOff>
      <xdr:row>22</xdr:row>
      <xdr:rowOff>137272</xdr:rowOff>
    </xdr:to>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13708157" y="5385547"/>
          <a:ext cx="60679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0</xdr:colOff>
      <xdr:row>7</xdr:row>
      <xdr:rowOff>-1</xdr:rowOff>
    </xdr:from>
    <xdr:to>
      <xdr:col>6</xdr:col>
      <xdr:colOff>4483</xdr:colOff>
      <xdr:row>7</xdr:row>
      <xdr:rowOff>238124</xdr:rowOff>
    </xdr:to>
    <xdr:sp macro="" textlink="">
      <xdr:nvSpPr>
        <xdr:cNvPr id="29" name="テキスト ボックス 28">
          <a:extLst>
            <a:ext uri="{FF2B5EF4-FFF2-40B4-BE49-F238E27FC236}">
              <a16:creationId xmlns:a16="http://schemas.microsoft.com/office/drawing/2014/main" id="{00000000-0008-0000-0900-00001D000000}"/>
            </a:ext>
          </a:extLst>
        </xdr:cNvPr>
        <xdr:cNvSpPr txBox="1"/>
      </xdr:nvSpPr>
      <xdr:spPr>
        <a:xfrm>
          <a:off x="9536206" y="1949823"/>
          <a:ext cx="448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※9</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224119</xdr:colOff>
      <xdr:row>13</xdr:row>
      <xdr:rowOff>168087</xdr:rowOff>
    </xdr:from>
    <xdr:to>
      <xdr:col>6</xdr:col>
      <xdr:colOff>1075766</xdr:colOff>
      <xdr:row>15</xdr:row>
      <xdr:rowOff>190500</xdr:rowOff>
    </xdr:to>
    <xdr:sp macro="" textlink="">
      <xdr:nvSpPr>
        <xdr:cNvPr id="33" name="正方形/長方形 32">
          <a:extLst>
            <a:ext uri="{FF2B5EF4-FFF2-40B4-BE49-F238E27FC236}">
              <a16:creationId xmlns:a16="http://schemas.microsoft.com/office/drawing/2014/main" id="{00000000-0008-0000-0900-000021000000}"/>
            </a:ext>
          </a:extLst>
        </xdr:cNvPr>
        <xdr:cNvSpPr/>
      </xdr:nvSpPr>
      <xdr:spPr>
        <a:xfrm>
          <a:off x="4291854" y="3507440"/>
          <a:ext cx="2095500" cy="4930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処遇改善加算を含む</a:t>
          </a:r>
        </a:p>
      </xdr:txBody>
    </xdr:sp>
    <xdr:clientData/>
  </xdr:twoCellAnchor>
  <xdr:twoCellAnchor>
    <xdr:from>
      <xdr:col>7</xdr:col>
      <xdr:colOff>246529</xdr:colOff>
      <xdr:row>13</xdr:row>
      <xdr:rowOff>201706</xdr:rowOff>
    </xdr:from>
    <xdr:to>
      <xdr:col>8</xdr:col>
      <xdr:colOff>1098176</xdr:colOff>
      <xdr:row>17</xdr:row>
      <xdr:rowOff>201706</xdr:rowOff>
    </xdr:to>
    <xdr:sp macro="" textlink="">
      <xdr:nvSpPr>
        <xdr:cNvPr id="34" name="正方形/長方形 33">
          <a:extLst>
            <a:ext uri="{FF2B5EF4-FFF2-40B4-BE49-F238E27FC236}">
              <a16:creationId xmlns:a16="http://schemas.microsoft.com/office/drawing/2014/main" id="{00000000-0008-0000-0900-000022000000}"/>
            </a:ext>
          </a:extLst>
        </xdr:cNvPr>
        <xdr:cNvSpPr/>
      </xdr:nvSpPr>
      <xdr:spPr>
        <a:xfrm>
          <a:off x="6801970" y="3541059"/>
          <a:ext cx="2095500" cy="9412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対象経費（給与）と補助額どちらか低い方が補助金の額になります。</a:t>
          </a:r>
        </a:p>
      </xdr:txBody>
    </xdr:sp>
    <xdr:clientData/>
  </xdr:twoCellAnchor>
  <xdr:twoCellAnchor>
    <xdr:from>
      <xdr:col>4</xdr:col>
      <xdr:colOff>22411</xdr:colOff>
      <xdr:row>13</xdr:row>
      <xdr:rowOff>134471</xdr:rowOff>
    </xdr:from>
    <xdr:to>
      <xdr:col>4</xdr:col>
      <xdr:colOff>1210235</xdr:colOff>
      <xdr:row>15</xdr:row>
      <xdr:rowOff>156884</xdr:rowOff>
    </xdr:to>
    <xdr:sp macro="" textlink="">
      <xdr:nvSpPr>
        <xdr:cNvPr id="35" name="正方形/長方形 34">
          <a:extLst>
            <a:ext uri="{FF2B5EF4-FFF2-40B4-BE49-F238E27FC236}">
              <a16:creationId xmlns:a16="http://schemas.microsoft.com/office/drawing/2014/main" id="{00000000-0008-0000-0900-000023000000}"/>
            </a:ext>
          </a:extLst>
        </xdr:cNvPr>
        <xdr:cNvSpPr/>
      </xdr:nvSpPr>
      <xdr:spPr>
        <a:xfrm>
          <a:off x="2846293" y="3473824"/>
          <a:ext cx="1187824" cy="4930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給与明細と一致</a:t>
          </a:r>
        </a:p>
      </xdr:txBody>
    </xdr:sp>
    <xdr:clientData/>
  </xdr:twoCellAnchor>
  <xdr:twoCellAnchor>
    <xdr:from>
      <xdr:col>11</xdr:col>
      <xdr:colOff>201706</xdr:colOff>
      <xdr:row>17</xdr:row>
      <xdr:rowOff>0</xdr:rowOff>
    </xdr:from>
    <xdr:to>
      <xdr:col>12</xdr:col>
      <xdr:colOff>1053353</xdr:colOff>
      <xdr:row>21</xdr:row>
      <xdr:rowOff>0</xdr:rowOff>
    </xdr:to>
    <xdr:sp macro="" textlink="">
      <xdr:nvSpPr>
        <xdr:cNvPr id="36" name="正方形/長方形 35">
          <a:extLst>
            <a:ext uri="{FF2B5EF4-FFF2-40B4-BE49-F238E27FC236}">
              <a16:creationId xmlns:a16="http://schemas.microsoft.com/office/drawing/2014/main" id="{00000000-0008-0000-0900-000024000000}"/>
            </a:ext>
          </a:extLst>
        </xdr:cNvPr>
        <xdr:cNvSpPr/>
      </xdr:nvSpPr>
      <xdr:spPr>
        <a:xfrm>
          <a:off x="11732559" y="4280647"/>
          <a:ext cx="2095500" cy="9412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各項目において二重計上とならないようにご注意ください。</a:t>
          </a:r>
        </a:p>
      </xdr:txBody>
    </xdr:sp>
    <xdr:clientData/>
  </xdr:twoCellAnchor>
  <xdr:twoCellAnchor>
    <xdr:from>
      <xdr:col>10</xdr:col>
      <xdr:colOff>1221441</xdr:colOff>
      <xdr:row>26</xdr:row>
      <xdr:rowOff>89648</xdr:rowOff>
    </xdr:from>
    <xdr:to>
      <xdr:col>12</xdr:col>
      <xdr:colOff>840441</xdr:colOff>
      <xdr:row>28</xdr:row>
      <xdr:rowOff>123265</xdr:rowOff>
    </xdr:to>
    <xdr:sp macro="" textlink="">
      <xdr:nvSpPr>
        <xdr:cNvPr id="37" name="四角形吹き出し 36">
          <a:extLst>
            <a:ext uri="{FF2B5EF4-FFF2-40B4-BE49-F238E27FC236}">
              <a16:creationId xmlns:a16="http://schemas.microsoft.com/office/drawing/2014/main" id="{00000000-0008-0000-0900-000025000000}"/>
            </a:ext>
          </a:extLst>
        </xdr:cNvPr>
        <xdr:cNvSpPr/>
      </xdr:nvSpPr>
      <xdr:spPr>
        <a:xfrm>
          <a:off x="11508441" y="6488207"/>
          <a:ext cx="2106706" cy="504264"/>
        </a:xfrm>
        <a:prstGeom prst="wedgeRectCallout">
          <a:avLst>
            <a:gd name="adj1" fmla="val 43638"/>
            <a:gd name="adj2" fmla="val -12049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様式１０号の人件費と一致</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266699</xdr:colOff>
      <xdr:row>0</xdr:row>
      <xdr:rowOff>200026</xdr:rowOff>
    </xdr:from>
    <xdr:to>
      <xdr:col>17</xdr:col>
      <xdr:colOff>616323</xdr:colOff>
      <xdr:row>2</xdr:row>
      <xdr:rowOff>224119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0060640" y="200026"/>
          <a:ext cx="3083859" cy="8757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常勤職員配置（支援員２名以上）の「常勤」とは定義が異なりますので、混同されないようご注意ください。</a:t>
          </a:r>
          <a:endParaRPr kumimoji="1" lang="en-US" altLang="ja-JP" sz="1100" b="1">
            <a:solidFill>
              <a:srgbClr val="FF0000"/>
            </a:solidFill>
          </a:endParaRPr>
        </a:p>
      </xdr:txBody>
    </xdr:sp>
    <xdr:clientData/>
  </xdr:twoCellAnchor>
  <xdr:twoCellAnchor>
    <xdr:from>
      <xdr:col>13</xdr:col>
      <xdr:colOff>314325</xdr:colOff>
      <xdr:row>6</xdr:row>
      <xdr:rowOff>228600</xdr:rowOff>
    </xdr:from>
    <xdr:to>
      <xdr:col>18</xdr:col>
      <xdr:colOff>657225</xdr:colOff>
      <xdr:row>8</xdr:row>
      <xdr:rowOff>266700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0096500" y="4610100"/>
          <a:ext cx="3771900" cy="18859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「勤務年数」</a:t>
          </a:r>
          <a:r>
            <a:rPr kumimoji="1" lang="ja-JP" altLang="en-US" sz="1100">
              <a:solidFill>
                <a:schemeClr val="tx1"/>
              </a:solidFill>
            </a:rPr>
            <a:t>は、雇用契約書記載の受注者</a:t>
          </a:r>
          <a:r>
            <a:rPr kumimoji="1" lang="ja-JP" altLang="en-US" sz="1100">
              <a:solidFill>
                <a:sysClr val="windowText" lastClr="000000"/>
              </a:solidFill>
            </a:rPr>
            <a:t>で雇用をし</a:t>
          </a:r>
          <a:r>
            <a:rPr kumimoji="1" lang="ja-JP" altLang="en-US" sz="1100" b="0" u="sng">
              <a:solidFill>
                <a:sysClr val="windowText" lastClr="000000"/>
              </a:solidFill>
            </a:rPr>
            <a:t>育成支援をした勤務年数</a:t>
          </a:r>
          <a:r>
            <a:rPr kumimoji="1" lang="ja-JP" altLang="en-US" sz="1100">
              <a:solidFill>
                <a:sysClr val="windowText" lastClr="000000"/>
              </a:solidFill>
            </a:rPr>
            <a:t>を記載してください。（産休・育休、理事業務や事務作業などの年数は除く）</a:t>
          </a:r>
          <a:endParaRPr kumimoji="1" lang="en-US" altLang="ja-JP" sz="1100">
            <a:solidFill>
              <a:sysClr val="windowText" lastClr="000000"/>
            </a:solidFill>
          </a:endParaRPr>
        </a:p>
        <a:p>
          <a:pPr algn="l"/>
          <a:r>
            <a:rPr kumimoji="1" lang="ja-JP" altLang="en-US" sz="1100">
              <a:solidFill>
                <a:sysClr val="windowText" lastClr="000000"/>
              </a:solidFill>
            </a:rPr>
            <a:t>〇複数のクラブを運営しており異動がある場合は、通算して記載してください。</a:t>
          </a:r>
          <a:endParaRPr kumimoji="1" lang="en-US" altLang="ja-JP" sz="1100">
            <a:solidFill>
              <a:sysClr val="windowText" lastClr="000000"/>
            </a:solidFill>
          </a:endParaRPr>
        </a:p>
        <a:p>
          <a:pPr algn="l"/>
          <a:r>
            <a:rPr kumimoji="1" lang="ja-JP" altLang="en-US" sz="1100">
              <a:solidFill>
                <a:sysClr val="windowText" lastClr="000000"/>
              </a:solidFill>
            </a:rPr>
            <a:t>〇保護者会から非公募で法人化したクラブは保護者会時から通算して記載してください。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S56"/>
  <sheetViews>
    <sheetView view="pageBreakPreview" zoomScale="85" zoomScaleNormal="100" zoomScaleSheetLayoutView="85" workbookViewId="0">
      <selection activeCell="D50" sqref="D50"/>
    </sheetView>
  </sheetViews>
  <sheetFormatPr defaultRowHeight="13.5"/>
  <cols>
    <col min="1" max="1" width="1.625" style="121" customWidth="1"/>
    <col min="2" max="2" width="1.25" style="121" customWidth="1"/>
    <col min="3" max="3" width="6.375" style="121" customWidth="1"/>
    <col min="4" max="4" width="24.25" style="121" customWidth="1"/>
    <col min="5" max="16" width="5.375" style="121" customWidth="1"/>
    <col min="17" max="18" width="7.75" style="121" customWidth="1"/>
    <col min="19" max="256" width="9" style="121"/>
    <col min="257" max="257" width="1.625" style="121" customWidth="1"/>
    <col min="258" max="258" width="1.25" style="121" customWidth="1"/>
    <col min="259" max="259" width="6.375" style="121" customWidth="1"/>
    <col min="260" max="260" width="24.25" style="121" customWidth="1"/>
    <col min="261" max="272" width="5.375" style="121" customWidth="1"/>
    <col min="273" max="274" width="7.75" style="121" customWidth="1"/>
    <col min="275" max="512" width="9" style="121"/>
    <col min="513" max="513" width="1.625" style="121" customWidth="1"/>
    <col min="514" max="514" width="1.25" style="121" customWidth="1"/>
    <col min="515" max="515" width="6.375" style="121" customWidth="1"/>
    <col min="516" max="516" width="24.25" style="121" customWidth="1"/>
    <col min="517" max="528" width="5.375" style="121" customWidth="1"/>
    <col min="529" max="530" width="7.75" style="121" customWidth="1"/>
    <col min="531" max="768" width="9" style="121"/>
    <col min="769" max="769" width="1.625" style="121" customWidth="1"/>
    <col min="770" max="770" width="1.25" style="121" customWidth="1"/>
    <col min="771" max="771" width="6.375" style="121" customWidth="1"/>
    <col min="772" max="772" width="24.25" style="121" customWidth="1"/>
    <col min="773" max="784" width="5.375" style="121" customWidth="1"/>
    <col min="785" max="786" width="7.75" style="121" customWidth="1"/>
    <col min="787" max="1024" width="9" style="121"/>
    <col min="1025" max="1025" width="1.625" style="121" customWidth="1"/>
    <col min="1026" max="1026" width="1.25" style="121" customWidth="1"/>
    <col min="1027" max="1027" width="6.375" style="121" customWidth="1"/>
    <col min="1028" max="1028" width="24.25" style="121" customWidth="1"/>
    <col min="1029" max="1040" width="5.375" style="121" customWidth="1"/>
    <col min="1041" max="1042" width="7.75" style="121" customWidth="1"/>
    <col min="1043" max="1280" width="9" style="121"/>
    <col min="1281" max="1281" width="1.625" style="121" customWidth="1"/>
    <col min="1282" max="1282" width="1.25" style="121" customWidth="1"/>
    <col min="1283" max="1283" width="6.375" style="121" customWidth="1"/>
    <col min="1284" max="1284" width="24.25" style="121" customWidth="1"/>
    <col min="1285" max="1296" width="5.375" style="121" customWidth="1"/>
    <col min="1297" max="1298" width="7.75" style="121" customWidth="1"/>
    <col min="1299" max="1536" width="9" style="121"/>
    <col min="1537" max="1537" width="1.625" style="121" customWidth="1"/>
    <col min="1538" max="1538" width="1.25" style="121" customWidth="1"/>
    <col min="1539" max="1539" width="6.375" style="121" customWidth="1"/>
    <col min="1540" max="1540" width="24.25" style="121" customWidth="1"/>
    <col min="1541" max="1552" width="5.375" style="121" customWidth="1"/>
    <col min="1553" max="1554" width="7.75" style="121" customWidth="1"/>
    <col min="1555" max="1792" width="9" style="121"/>
    <col min="1793" max="1793" width="1.625" style="121" customWidth="1"/>
    <col min="1794" max="1794" width="1.25" style="121" customWidth="1"/>
    <col min="1795" max="1795" width="6.375" style="121" customWidth="1"/>
    <col min="1796" max="1796" width="24.25" style="121" customWidth="1"/>
    <col min="1797" max="1808" width="5.375" style="121" customWidth="1"/>
    <col min="1809" max="1810" width="7.75" style="121" customWidth="1"/>
    <col min="1811" max="2048" width="9" style="121"/>
    <col min="2049" max="2049" width="1.625" style="121" customWidth="1"/>
    <col min="2050" max="2050" width="1.25" style="121" customWidth="1"/>
    <col min="2051" max="2051" width="6.375" style="121" customWidth="1"/>
    <col min="2052" max="2052" width="24.25" style="121" customWidth="1"/>
    <col min="2053" max="2064" width="5.375" style="121" customWidth="1"/>
    <col min="2065" max="2066" width="7.75" style="121" customWidth="1"/>
    <col min="2067" max="2304" width="9" style="121"/>
    <col min="2305" max="2305" width="1.625" style="121" customWidth="1"/>
    <col min="2306" max="2306" width="1.25" style="121" customWidth="1"/>
    <col min="2307" max="2307" width="6.375" style="121" customWidth="1"/>
    <col min="2308" max="2308" width="24.25" style="121" customWidth="1"/>
    <col min="2309" max="2320" width="5.375" style="121" customWidth="1"/>
    <col min="2321" max="2322" width="7.75" style="121" customWidth="1"/>
    <col min="2323" max="2560" width="9" style="121"/>
    <col min="2561" max="2561" width="1.625" style="121" customWidth="1"/>
    <col min="2562" max="2562" width="1.25" style="121" customWidth="1"/>
    <col min="2563" max="2563" width="6.375" style="121" customWidth="1"/>
    <col min="2564" max="2564" width="24.25" style="121" customWidth="1"/>
    <col min="2565" max="2576" width="5.375" style="121" customWidth="1"/>
    <col min="2577" max="2578" width="7.75" style="121" customWidth="1"/>
    <col min="2579" max="2816" width="9" style="121"/>
    <col min="2817" max="2817" width="1.625" style="121" customWidth="1"/>
    <col min="2818" max="2818" width="1.25" style="121" customWidth="1"/>
    <col min="2819" max="2819" width="6.375" style="121" customWidth="1"/>
    <col min="2820" max="2820" width="24.25" style="121" customWidth="1"/>
    <col min="2821" max="2832" width="5.375" style="121" customWidth="1"/>
    <col min="2833" max="2834" width="7.75" style="121" customWidth="1"/>
    <col min="2835" max="3072" width="9" style="121"/>
    <col min="3073" max="3073" width="1.625" style="121" customWidth="1"/>
    <col min="3074" max="3074" width="1.25" style="121" customWidth="1"/>
    <col min="3075" max="3075" width="6.375" style="121" customWidth="1"/>
    <col min="3076" max="3076" width="24.25" style="121" customWidth="1"/>
    <col min="3077" max="3088" width="5.375" style="121" customWidth="1"/>
    <col min="3089" max="3090" width="7.75" style="121" customWidth="1"/>
    <col min="3091" max="3328" width="9" style="121"/>
    <col min="3329" max="3329" width="1.625" style="121" customWidth="1"/>
    <col min="3330" max="3330" width="1.25" style="121" customWidth="1"/>
    <col min="3331" max="3331" width="6.375" style="121" customWidth="1"/>
    <col min="3332" max="3332" width="24.25" style="121" customWidth="1"/>
    <col min="3333" max="3344" width="5.375" style="121" customWidth="1"/>
    <col min="3345" max="3346" width="7.75" style="121" customWidth="1"/>
    <col min="3347" max="3584" width="9" style="121"/>
    <col min="3585" max="3585" width="1.625" style="121" customWidth="1"/>
    <col min="3586" max="3586" width="1.25" style="121" customWidth="1"/>
    <col min="3587" max="3587" width="6.375" style="121" customWidth="1"/>
    <col min="3588" max="3588" width="24.25" style="121" customWidth="1"/>
    <col min="3589" max="3600" width="5.375" style="121" customWidth="1"/>
    <col min="3601" max="3602" width="7.75" style="121" customWidth="1"/>
    <col min="3603" max="3840" width="9" style="121"/>
    <col min="3841" max="3841" width="1.625" style="121" customWidth="1"/>
    <col min="3842" max="3842" width="1.25" style="121" customWidth="1"/>
    <col min="3843" max="3843" width="6.375" style="121" customWidth="1"/>
    <col min="3844" max="3844" width="24.25" style="121" customWidth="1"/>
    <col min="3845" max="3856" width="5.375" style="121" customWidth="1"/>
    <col min="3857" max="3858" width="7.75" style="121" customWidth="1"/>
    <col min="3859" max="4096" width="9" style="121"/>
    <col min="4097" max="4097" width="1.625" style="121" customWidth="1"/>
    <col min="4098" max="4098" width="1.25" style="121" customWidth="1"/>
    <col min="4099" max="4099" width="6.375" style="121" customWidth="1"/>
    <col min="4100" max="4100" width="24.25" style="121" customWidth="1"/>
    <col min="4101" max="4112" width="5.375" style="121" customWidth="1"/>
    <col min="4113" max="4114" width="7.75" style="121" customWidth="1"/>
    <col min="4115" max="4352" width="9" style="121"/>
    <col min="4353" max="4353" width="1.625" style="121" customWidth="1"/>
    <col min="4354" max="4354" width="1.25" style="121" customWidth="1"/>
    <col min="4355" max="4355" width="6.375" style="121" customWidth="1"/>
    <col min="4356" max="4356" width="24.25" style="121" customWidth="1"/>
    <col min="4357" max="4368" width="5.375" style="121" customWidth="1"/>
    <col min="4369" max="4370" width="7.75" style="121" customWidth="1"/>
    <col min="4371" max="4608" width="9" style="121"/>
    <col min="4609" max="4609" width="1.625" style="121" customWidth="1"/>
    <col min="4610" max="4610" width="1.25" style="121" customWidth="1"/>
    <col min="4611" max="4611" width="6.375" style="121" customWidth="1"/>
    <col min="4612" max="4612" width="24.25" style="121" customWidth="1"/>
    <col min="4613" max="4624" width="5.375" style="121" customWidth="1"/>
    <col min="4625" max="4626" width="7.75" style="121" customWidth="1"/>
    <col min="4627" max="4864" width="9" style="121"/>
    <col min="4865" max="4865" width="1.625" style="121" customWidth="1"/>
    <col min="4866" max="4866" width="1.25" style="121" customWidth="1"/>
    <col min="4867" max="4867" width="6.375" style="121" customWidth="1"/>
    <col min="4868" max="4868" width="24.25" style="121" customWidth="1"/>
    <col min="4869" max="4880" width="5.375" style="121" customWidth="1"/>
    <col min="4881" max="4882" width="7.75" style="121" customWidth="1"/>
    <col min="4883" max="5120" width="9" style="121"/>
    <col min="5121" max="5121" width="1.625" style="121" customWidth="1"/>
    <col min="5122" max="5122" width="1.25" style="121" customWidth="1"/>
    <col min="5123" max="5123" width="6.375" style="121" customWidth="1"/>
    <col min="5124" max="5124" width="24.25" style="121" customWidth="1"/>
    <col min="5125" max="5136" width="5.375" style="121" customWidth="1"/>
    <col min="5137" max="5138" width="7.75" style="121" customWidth="1"/>
    <col min="5139" max="5376" width="9" style="121"/>
    <col min="5377" max="5377" width="1.625" style="121" customWidth="1"/>
    <col min="5378" max="5378" width="1.25" style="121" customWidth="1"/>
    <col min="5379" max="5379" width="6.375" style="121" customWidth="1"/>
    <col min="5380" max="5380" width="24.25" style="121" customWidth="1"/>
    <col min="5381" max="5392" width="5.375" style="121" customWidth="1"/>
    <col min="5393" max="5394" width="7.75" style="121" customWidth="1"/>
    <col min="5395" max="5632" width="9" style="121"/>
    <col min="5633" max="5633" width="1.625" style="121" customWidth="1"/>
    <col min="5634" max="5634" width="1.25" style="121" customWidth="1"/>
    <col min="5635" max="5635" width="6.375" style="121" customWidth="1"/>
    <col min="5636" max="5636" width="24.25" style="121" customWidth="1"/>
    <col min="5637" max="5648" width="5.375" style="121" customWidth="1"/>
    <col min="5649" max="5650" width="7.75" style="121" customWidth="1"/>
    <col min="5651" max="5888" width="9" style="121"/>
    <col min="5889" max="5889" width="1.625" style="121" customWidth="1"/>
    <col min="5890" max="5890" width="1.25" style="121" customWidth="1"/>
    <col min="5891" max="5891" width="6.375" style="121" customWidth="1"/>
    <col min="5892" max="5892" width="24.25" style="121" customWidth="1"/>
    <col min="5893" max="5904" width="5.375" style="121" customWidth="1"/>
    <col min="5905" max="5906" width="7.75" style="121" customWidth="1"/>
    <col min="5907" max="6144" width="9" style="121"/>
    <col min="6145" max="6145" width="1.625" style="121" customWidth="1"/>
    <col min="6146" max="6146" width="1.25" style="121" customWidth="1"/>
    <col min="6147" max="6147" width="6.375" style="121" customWidth="1"/>
    <col min="6148" max="6148" width="24.25" style="121" customWidth="1"/>
    <col min="6149" max="6160" width="5.375" style="121" customWidth="1"/>
    <col min="6161" max="6162" width="7.75" style="121" customWidth="1"/>
    <col min="6163" max="6400" width="9" style="121"/>
    <col min="6401" max="6401" width="1.625" style="121" customWidth="1"/>
    <col min="6402" max="6402" width="1.25" style="121" customWidth="1"/>
    <col min="6403" max="6403" width="6.375" style="121" customWidth="1"/>
    <col min="6404" max="6404" width="24.25" style="121" customWidth="1"/>
    <col min="6405" max="6416" width="5.375" style="121" customWidth="1"/>
    <col min="6417" max="6418" width="7.75" style="121" customWidth="1"/>
    <col min="6419" max="6656" width="9" style="121"/>
    <col min="6657" max="6657" width="1.625" style="121" customWidth="1"/>
    <col min="6658" max="6658" width="1.25" style="121" customWidth="1"/>
    <col min="6659" max="6659" width="6.375" style="121" customWidth="1"/>
    <col min="6660" max="6660" width="24.25" style="121" customWidth="1"/>
    <col min="6661" max="6672" width="5.375" style="121" customWidth="1"/>
    <col min="6673" max="6674" width="7.75" style="121" customWidth="1"/>
    <col min="6675" max="6912" width="9" style="121"/>
    <col min="6913" max="6913" width="1.625" style="121" customWidth="1"/>
    <col min="6914" max="6914" width="1.25" style="121" customWidth="1"/>
    <col min="6915" max="6915" width="6.375" style="121" customWidth="1"/>
    <col min="6916" max="6916" width="24.25" style="121" customWidth="1"/>
    <col min="6917" max="6928" width="5.375" style="121" customWidth="1"/>
    <col min="6929" max="6930" width="7.75" style="121" customWidth="1"/>
    <col min="6931" max="7168" width="9" style="121"/>
    <col min="7169" max="7169" width="1.625" style="121" customWidth="1"/>
    <col min="7170" max="7170" width="1.25" style="121" customWidth="1"/>
    <col min="7171" max="7171" width="6.375" style="121" customWidth="1"/>
    <col min="7172" max="7172" width="24.25" style="121" customWidth="1"/>
    <col min="7173" max="7184" width="5.375" style="121" customWidth="1"/>
    <col min="7185" max="7186" width="7.75" style="121" customWidth="1"/>
    <col min="7187" max="7424" width="9" style="121"/>
    <col min="7425" max="7425" width="1.625" style="121" customWidth="1"/>
    <col min="7426" max="7426" width="1.25" style="121" customWidth="1"/>
    <col min="7427" max="7427" width="6.375" style="121" customWidth="1"/>
    <col min="7428" max="7428" width="24.25" style="121" customWidth="1"/>
    <col min="7429" max="7440" width="5.375" style="121" customWidth="1"/>
    <col min="7441" max="7442" width="7.75" style="121" customWidth="1"/>
    <col min="7443" max="7680" width="9" style="121"/>
    <col min="7681" max="7681" width="1.625" style="121" customWidth="1"/>
    <col min="7682" max="7682" width="1.25" style="121" customWidth="1"/>
    <col min="7683" max="7683" width="6.375" style="121" customWidth="1"/>
    <col min="7684" max="7684" width="24.25" style="121" customWidth="1"/>
    <col min="7685" max="7696" width="5.375" style="121" customWidth="1"/>
    <col min="7697" max="7698" width="7.75" style="121" customWidth="1"/>
    <col min="7699" max="7936" width="9" style="121"/>
    <col min="7937" max="7937" width="1.625" style="121" customWidth="1"/>
    <col min="7938" max="7938" width="1.25" style="121" customWidth="1"/>
    <col min="7939" max="7939" width="6.375" style="121" customWidth="1"/>
    <col min="7940" max="7940" width="24.25" style="121" customWidth="1"/>
    <col min="7941" max="7952" width="5.375" style="121" customWidth="1"/>
    <col min="7953" max="7954" width="7.75" style="121" customWidth="1"/>
    <col min="7955" max="8192" width="9" style="121"/>
    <col min="8193" max="8193" width="1.625" style="121" customWidth="1"/>
    <col min="8194" max="8194" width="1.25" style="121" customWidth="1"/>
    <col min="8195" max="8195" width="6.375" style="121" customWidth="1"/>
    <col min="8196" max="8196" width="24.25" style="121" customWidth="1"/>
    <col min="8197" max="8208" width="5.375" style="121" customWidth="1"/>
    <col min="8209" max="8210" width="7.75" style="121" customWidth="1"/>
    <col min="8211" max="8448" width="9" style="121"/>
    <col min="8449" max="8449" width="1.625" style="121" customWidth="1"/>
    <col min="8450" max="8450" width="1.25" style="121" customWidth="1"/>
    <col min="8451" max="8451" width="6.375" style="121" customWidth="1"/>
    <col min="8452" max="8452" width="24.25" style="121" customWidth="1"/>
    <col min="8453" max="8464" width="5.375" style="121" customWidth="1"/>
    <col min="8465" max="8466" width="7.75" style="121" customWidth="1"/>
    <col min="8467" max="8704" width="9" style="121"/>
    <col min="8705" max="8705" width="1.625" style="121" customWidth="1"/>
    <col min="8706" max="8706" width="1.25" style="121" customWidth="1"/>
    <col min="8707" max="8707" width="6.375" style="121" customWidth="1"/>
    <col min="8708" max="8708" width="24.25" style="121" customWidth="1"/>
    <col min="8709" max="8720" width="5.375" style="121" customWidth="1"/>
    <col min="8721" max="8722" width="7.75" style="121" customWidth="1"/>
    <col min="8723" max="8960" width="9" style="121"/>
    <col min="8961" max="8961" width="1.625" style="121" customWidth="1"/>
    <col min="8962" max="8962" width="1.25" style="121" customWidth="1"/>
    <col min="8963" max="8963" width="6.375" style="121" customWidth="1"/>
    <col min="8964" max="8964" width="24.25" style="121" customWidth="1"/>
    <col min="8965" max="8976" width="5.375" style="121" customWidth="1"/>
    <col min="8977" max="8978" width="7.75" style="121" customWidth="1"/>
    <col min="8979" max="9216" width="9" style="121"/>
    <col min="9217" max="9217" width="1.625" style="121" customWidth="1"/>
    <col min="9218" max="9218" width="1.25" style="121" customWidth="1"/>
    <col min="9219" max="9219" width="6.375" style="121" customWidth="1"/>
    <col min="9220" max="9220" width="24.25" style="121" customWidth="1"/>
    <col min="9221" max="9232" width="5.375" style="121" customWidth="1"/>
    <col min="9233" max="9234" width="7.75" style="121" customWidth="1"/>
    <col min="9235" max="9472" width="9" style="121"/>
    <col min="9473" max="9473" width="1.625" style="121" customWidth="1"/>
    <col min="9474" max="9474" width="1.25" style="121" customWidth="1"/>
    <col min="9475" max="9475" width="6.375" style="121" customWidth="1"/>
    <col min="9476" max="9476" width="24.25" style="121" customWidth="1"/>
    <col min="9477" max="9488" width="5.375" style="121" customWidth="1"/>
    <col min="9489" max="9490" width="7.75" style="121" customWidth="1"/>
    <col min="9491" max="9728" width="9" style="121"/>
    <col min="9729" max="9729" width="1.625" style="121" customWidth="1"/>
    <col min="9730" max="9730" width="1.25" style="121" customWidth="1"/>
    <col min="9731" max="9731" width="6.375" style="121" customWidth="1"/>
    <col min="9732" max="9732" width="24.25" style="121" customWidth="1"/>
    <col min="9733" max="9744" width="5.375" style="121" customWidth="1"/>
    <col min="9745" max="9746" width="7.75" style="121" customWidth="1"/>
    <col min="9747" max="9984" width="9" style="121"/>
    <col min="9985" max="9985" width="1.625" style="121" customWidth="1"/>
    <col min="9986" max="9986" width="1.25" style="121" customWidth="1"/>
    <col min="9987" max="9987" width="6.375" style="121" customWidth="1"/>
    <col min="9988" max="9988" width="24.25" style="121" customWidth="1"/>
    <col min="9989" max="10000" width="5.375" style="121" customWidth="1"/>
    <col min="10001" max="10002" width="7.75" style="121" customWidth="1"/>
    <col min="10003" max="10240" width="9" style="121"/>
    <col min="10241" max="10241" width="1.625" style="121" customWidth="1"/>
    <col min="10242" max="10242" width="1.25" style="121" customWidth="1"/>
    <col min="10243" max="10243" width="6.375" style="121" customWidth="1"/>
    <col min="10244" max="10244" width="24.25" style="121" customWidth="1"/>
    <col min="10245" max="10256" width="5.375" style="121" customWidth="1"/>
    <col min="10257" max="10258" width="7.75" style="121" customWidth="1"/>
    <col min="10259" max="10496" width="9" style="121"/>
    <col min="10497" max="10497" width="1.625" style="121" customWidth="1"/>
    <col min="10498" max="10498" width="1.25" style="121" customWidth="1"/>
    <col min="10499" max="10499" width="6.375" style="121" customWidth="1"/>
    <col min="10500" max="10500" width="24.25" style="121" customWidth="1"/>
    <col min="10501" max="10512" width="5.375" style="121" customWidth="1"/>
    <col min="10513" max="10514" width="7.75" style="121" customWidth="1"/>
    <col min="10515" max="10752" width="9" style="121"/>
    <col min="10753" max="10753" width="1.625" style="121" customWidth="1"/>
    <col min="10754" max="10754" width="1.25" style="121" customWidth="1"/>
    <col min="10755" max="10755" width="6.375" style="121" customWidth="1"/>
    <col min="10756" max="10756" width="24.25" style="121" customWidth="1"/>
    <col min="10757" max="10768" width="5.375" style="121" customWidth="1"/>
    <col min="10769" max="10770" width="7.75" style="121" customWidth="1"/>
    <col min="10771" max="11008" width="9" style="121"/>
    <col min="11009" max="11009" width="1.625" style="121" customWidth="1"/>
    <col min="11010" max="11010" width="1.25" style="121" customWidth="1"/>
    <col min="11011" max="11011" width="6.375" style="121" customWidth="1"/>
    <col min="11012" max="11012" width="24.25" style="121" customWidth="1"/>
    <col min="11013" max="11024" width="5.375" style="121" customWidth="1"/>
    <col min="11025" max="11026" width="7.75" style="121" customWidth="1"/>
    <col min="11027" max="11264" width="9" style="121"/>
    <col min="11265" max="11265" width="1.625" style="121" customWidth="1"/>
    <col min="11266" max="11266" width="1.25" style="121" customWidth="1"/>
    <col min="11267" max="11267" width="6.375" style="121" customWidth="1"/>
    <col min="11268" max="11268" width="24.25" style="121" customWidth="1"/>
    <col min="11269" max="11280" width="5.375" style="121" customWidth="1"/>
    <col min="11281" max="11282" width="7.75" style="121" customWidth="1"/>
    <col min="11283" max="11520" width="9" style="121"/>
    <col min="11521" max="11521" width="1.625" style="121" customWidth="1"/>
    <col min="11522" max="11522" width="1.25" style="121" customWidth="1"/>
    <col min="11523" max="11523" width="6.375" style="121" customWidth="1"/>
    <col min="11524" max="11524" width="24.25" style="121" customWidth="1"/>
    <col min="11525" max="11536" width="5.375" style="121" customWidth="1"/>
    <col min="11537" max="11538" width="7.75" style="121" customWidth="1"/>
    <col min="11539" max="11776" width="9" style="121"/>
    <col min="11777" max="11777" width="1.625" style="121" customWidth="1"/>
    <col min="11778" max="11778" width="1.25" style="121" customWidth="1"/>
    <col min="11779" max="11779" width="6.375" style="121" customWidth="1"/>
    <col min="11780" max="11780" width="24.25" style="121" customWidth="1"/>
    <col min="11781" max="11792" width="5.375" style="121" customWidth="1"/>
    <col min="11793" max="11794" width="7.75" style="121" customWidth="1"/>
    <col min="11795" max="12032" width="9" style="121"/>
    <col min="12033" max="12033" width="1.625" style="121" customWidth="1"/>
    <col min="12034" max="12034" width="1.25" style="121" customWidth="1"/>
    <col min="12035" max="12035" width="6.375" style="121" customWidth="1"/>
    <col min="12036" max="12036" width="24.25" style="121" customWidth="1"/>
    <col min="12037" max="12048" width="5.375" style="121" customWidth="1"/>
    <col min="12049" max="12050" width="7.75" style="121" customWidth="1"/>
    <col min="12051" max="12288" width="9" style="121"/>
    <col min="12289" max="12289" width="1.625" style="121" customWidth="1"/>
    <col min="12290" max="12290" width="1.25" style="121" customWidth="1"/>
    <col min="12291" max="12291" width="6.375" style="121" customWidth="1"/>
    <col min="12292" max="12292" width="24.25" style="121" customWidth="1"/>
    <col min="12293" max="12304" width="5.375" style="121" customWidth="1"/>
    <col min="12305" max="12306" width="7.75" style="121" customWidth="1"/>
    <col min="12307" max="12544" width="9" style="121"/>
    <col min="12545" max="12545" width="1.625" style="121" customWidth="1"/>
    <col min="12546" max="12546" width="1.25" style="121" customWidth="1"/>
    <col min="12547" max="12547" width="6.375" style="121" customWidth="1"/>
    <col min="12548" max="12548" width="24.25" style="121" customWidth="1"/>
    <col min="12549" max="12560" width="5.375" style="121" customWidth="1"/>
    <col min="12561" max="12562" width="7.75" style="121" customWidth="1"/>
    <col min="12563" max="12800" width="9" style="121"/>
    <col min="12801" max="12801" width="1.625" style="121" customWidth="1"/>
    <col min="12802" max="12802" width="1.25" style="121" customWidth="1"/>
    <col min="12803" max="12803" width="6.375" style="121" customWidth="1"/>
    <col min="12804" max="12804" width="24.25" style="121" customWidth="1"/>
    <col min="12805" max="12816" width="5.375" style="121" customWidth="1"/>
    <col min="12817" max="12818" width="7.75" style="121" customWidth="1"/>
    <col min="12819" max="13056" width="9" style="121"/>
    <col min="13057" max="13057" width="1.625" style="121" customWidth="1"/>
    <col min="13058" max="13058" width="1.25" style="121" customWidth="1"/>
    <col min="13059" max="13059" width="6.375" style="121" customWidth="1"/>
    <col min="13060" max="13060" width="24.25" style="121" customWidth="1"/>
    <col min="13061" max="13072" width="5.375" style="121" customWidth="1"/>
    <col min="13073" max="13074" width="7.75" style="121" customWidth="1"/>
    <col min="13075" max="13312" width="9" style="121"/>
    <col min="13313" max="13313" width="1.625" style="121" customWidth="1"/>
    <col min="13314" max="13314" width="1.25" style="121" customWidth="1"/>
    <col min="13315" max="13315" width="6.375" style="121" customWidth="1"/>
    <col min="13316" max="13316" width="24.25" style="121" customWidth="1"/>
    <col min="13317" max="13328" width="5.375" style="121" customWidth="1"/>
    <col min="13329" max="13330" width="7.75" style="121" customWidth="1"/>
    <col min="13331" max="13568" width="9" style="121"/>
    <col min="13569" max="13569" width="1.625" style="121" customWidth="1"/>
    <col min="13570" max="13570" width="1.25" style="121" customWidth="1"/>
    <col min="13571" max="13571" width="6.375" style="121" customWidth="1"/>
    <col min="13572" max="13572" width="24.25" style="121" customWidth="1"/>
    <col min="13573" max="13584" width="5.375" style="121" customWidth="1"/>
    <col min="13585" max="13586" width="7.75" style="121" customWidth="1"/>
    <col min="13587" max="13824" width="9" style="121"/>
    <col min="13825" max="13825" width="1.625" style="121" customWidth="1"/>
    <col min="13826" max="13826" width="1.25" style="121" customWidth="1"/>
    <col min="13827" max="13827" width="6.375" style="121" customWidth="1"/>
    <col min="13828" max="13828" width="24.25" style="121" customWidth="1"/>
    <col min="13829" max="13840" width="5.375" style="121" customWidth="1"/>
    <col min="13841" max="13842" width="7.75" style="121" customWidth="1"/>
    <col min="13843" max="14080" width="9" style="121"/>
    <col min="14081" max="14081" width="1.625" style="121" customWidth="1"/>
    <col min="14082" max="14082" width="1.25" style="121" customWidth="1"/>
    <col min="14083" max="14083" width="6.375" style="121" customWidth="1"/>
    <col min="14084" max="14084" width="24.25" style="121" customWidth="1"/>
    <col min="14085" max="14096" width="5.375" style="121" customWidth="1"/>
    <col min="14097" max="14098" width="7.75" style="121" customWidth="1"/>
    <col min="14099" max="14336" width="9" style="121"/>
    <col min="14337" max="14337" width="1.625" style="121" customWidth="1"/>
    <col min="14338" max="14338" width="1.25" style="121" customWidth="1"/>
    <col min="14339" max="14339" width="6.375" style="121" customWidth="1"/>
    <col min="14340" max="14340" width="24.25" style="121" customWidth="1"/>
    <col min="14341" max="14352" width="5.375" style="121" customWidth="1"/>
    <col min="14353" max="14354" width="7.75" style="121" customWidth="1"/>
    <col min="14355" max="14592" width="9" style="121"/>
    <col min="14593" max="14593" width="1.625" style="121" customWidth="1"/>
    <col min="14594" max="14594" width="1.25" style="121" customWidth="1"/>
    <col min="14595" max="14595" width="6.375" style="121" customWidth="1"/>
    <col min="14596" max="14596" width="24.25" style="121" customWidth="1"/>
    <col min="14597" max="14608" width="5.375" style="121" customWidth="1"/>
    <col min="14609" max="14610" width="7.75" style="121" customWidth="1"/>
    <col min="14611" max="14848" width="9" style="121"/>
    <col min="14849" max="14849" width="1.625" style="121" customWidth="1"/>
    <col min="14850" max="14850" width="1.25" style="121" customWidth="1"/>
    <col min="14851" max="14851" width="6.375" style="121" customWidth="1"/>
    <col min="14852" max="14852" width="24.25" style="121" customWidth="1"/>
    <col min="14853" max="14864" width="5.375" style="121" customWidth="1"/>
    <col min="14865" max="14866" width="7.75" style="121" customWidth="1"/>
    <col min="14867" max="15104" width="9" style="121"/>
    <col min="15105" max="15105" width="1.625" style="121" customWidth="1"/>
    <col min="15106" max="15106" width="1.25" style="121" customWidth="1"/>
    <col min="15107" max="15107" width="6.375" style="121" customWidth="1"/>
    <col min="15108" max="15108" width="24.25" style="121" customWidth="1"/>
    <col min="15109" max="15120" width="5.375" style="121" customWidth="1"/>
    <col min="15121" max="15122" width="7.75" style="121" customWidth="1"/>
    <col min="15123" max="15360" width="9" style="121"/>
    <col min="15361" max="15361" width="1.625" style="121" customWidth="1"/>
    <col min="15362" max="15362" width="1.25" style="121" customWidth="1"/>
    <col min="15363" max="15363" width="6.375" style="121" customWidth="1"/>
    <col min="15364" max="15364" width="24.25" style="121" customWidth="1"/>
    <col min="15365" max="15376" width="5.375" style="121" customWidth="1"/>
    <col min="15377" max="15378" width="7.75" style="121" customWidth="1"/>
    <col min="15379" max="15616" width="9" style="121"/>
    <col min="15617" max="15617" width="1.625" style="121" customWidth="1"/>
    <col min="15618" max="15618" width="1.25" style="121" customWidth="1"/>
    <col min="15619" max="15619" width="6.375" style="121" customWidth="1"/>
    <col min="15620" max="15620" width="24.25" style="121" customWidth="1"/>
    <col min="15621" max="15632" width="5.375" style="121" customWidth="1"/>
    <col min="15633" max="15634" width="7.75" style="121" customWidth="1"/>
    <col min="15635" max="15872" width="9" style="121"/>
    <col min="15873" max="15873" width="1.625" style="121" customWidth="1"/>
    <col min="15874" max="15874" width="1.25" style="121" customWidth="1"/>
    <col min="15875" max="15875" width="6.375" style="121" customWidth="1"/>
    <col min="15876" max="15876" width="24.25" style="121" customWidth="1"/>
    <col min="15877" max="15888" width="5.375" style="121" customWidth="1"/>
    <col min="15889" max="15890" width="7.75" style="121" customWidth="1"/>
    <col min="15891" max="16128" width="9" style="121"/>
    <col min="16129" max="16129" width="1.625" style="121" customWidth="1"/>
    <col min="16130" max="16130" width="1.25" style="121" customWidth="1"/>
    <col min="16131" max="16131" width="6.375" style="121" customWidth="1"/>
    <col min="16132" max="16132" width="24.25" style="121" customWidth="1"/>
    <col min="16133" max="16144" width="5.375" style="121" customWidth="1"/>
    <col min="16145" max="16146" width="7.75" style="121" customWidth="1"/>
    <col min="16147" max="16384" width="9" style="121"/>
  </cols>
  <sheetData>
    <row r="1" spans="1:17" ht="17.25">
      <c r="A1" s="427" t="s">
        <v>484</v>
      </c>
      <c r="B1" s="427"/>
      <c r="C1" s="427"/>
      <c r="D1" s="427"/>
      <c r="E1" s="427"/>
      <c r="F1" s="427"/>
      <c r="G1" s="427"/>
      <c r="H1" s="427"/>
      <c r="I1" s="427"/>
      <c r="J1" s="427"/>
      <c r="K1" s="427"/>
      <c r="L1" s="427"/>
      <c r="M1" s="427"/>
      <c r="N1" s="427"/>
      <c r="O1" s="427"/>
      <c r="P1" s="427"/>
      <c r="Q1" s="427"/>
    </row>
    <row r="2" spans="1:17" ht="16.5" customHeight="1"/>
    <row r="3" spans="1:17" ht="19.5" customHeight="1">
      <c r="O3" s="428" t="s">
        <v>277</v>
      </c>
      <c r="P3" s="428"/>
      <c r="Q3" s="428"/>
    </row>
    <row r="4" spans="1:17" ht="19.5" customHeight="1">
      <c r="A4" s="121" t="s">
        <v>367</v>
      </c>
    </row>
    <row r="5" spans="1:17" ht="24.75" customHeight="1">
      <c r="I5" s="121" t="s">
        <v>238</v>
      </c>
      <c r="K5" s="121" t="s">
        <v>275</v>
      </c>
    </row>
    <row r="6" spans="1:17" ht="24.75" customHeight="1">
      <c r="I6" s="121" t="s">
        <v>239</v>
      </c>
      <c r="K6" s="121" t="s">
        <v>276</v>
      </c>
    </row>
    <row r="7" spans="1:17" ht="24.75" customHeight="1">
      <c r="I7" s="121" t="s">
        <v>240</v>
      </c>
      <c r="K7" s="121" t="s">
        <v>283</v>
      </c>
      <c r="Q7" s="122"/>
    </row>
    <row r="9" spans="1:17" ht="18.75" customHeight="1">
      <c r="A9" s="123" t="s">
        <v>241</v>
      </c>
    </row>
    <row r="10" spans="1:17" ht="18.75" customHeight="1">
      <c r="B10" s="121" t="s">
        <v>242</v>
      </c>
    </row>
    <row r="11" spans="1:17" ht="18.75" customHeight="1">
      <c r="C11" s="429"/>
      <c r="D11" s="430"/>
      <c r="E11" s="124" t="s">
        <v>243</v>
      </c>
      <c r="F11" s="124" t="s">
        <v>244</v>
      </c>
      <c r="G11" s="124" t="s">
        <v>245</v>
      </c>
      <c r="H11" s="124" t="s">
        <v>246</v>
      </c>
      <c r="I11" s="124" t="s">
        <v>247</v>
      </c>
      <c r="J11" s="124" t="s">
        <v>248</v>
      </c>
      <c r="K11" s="124" t="s">
        <v>249</v>
      </c>
      <c r="L11" s="124" t="s">
        <v>250</v>
      </c>
      <c r="M11" s="124" t="s">
        <v>251</v>
      </c>
      <c r="N11" s="124" t="s">
        <v>252</v>
      </c>
      <c r="O11" s="124" t="s">
        <v>253</v>
      </c>
      <c r="P11" s="125" t="s">
        <v>254</v>
      </c>
      <c r="Q11" s="126" t="s">
        <v>255</v>
      </c>
    </row>
    <row r="12" spans="1:17" ht="21" customHeight="1">
      <c r="C12" s="431" t="s">
        <v>256</v>
      </c>
      <c r="D12" s="432"/>
      <c r="E12" s="145">
        <v>24</v>
      </c>
      <c r="F12" s="145">
        <v>22</v>
      </c>
      <c r="G12" s="145">
        <v>25</v>
      </c>
      <c r="H12" s="145">
        <v>26</v>
      </c>
      <c r="I12" s="145">
        <v>21</v>
      </c>
      <c r="J12" s="145">
        <v>23</v>
      </c>
      <c r="K12" s="145">
        <v>25</v>
      </c>
      <c r="L12" s="145">
        <v>24</v>
      </c>
      <c r="M12" s="145">
        <v>24</v>
      </c>
      <c r="N12" s="145">
        <v>23</v>
      </c>
      <c r="O12" s="145">
        <v>23</v>
      </c>
      <c r="P12" s="146">
        <v>25</v>
      </c>
      <c r="Q12" s="127">
        <f>SUM(E12:P12)</f>
        <v>285</v>
      </c>
    </row>
    <row r="13" spans="1:17" ht="21" customHeight="1">
      <c r="C13" s="423" t="s">
        <v>447</v>
      </c>
      <c r="D13" s="424"/>
      <c r="E13" s="282">
        <v>4</v>
      </c>
      <c r="F13" s="282">
        <v>4</v>
      </c>
      <c r="G13" s="282">
        <v>4</v>
      </c>
      <c r="H13" s="282">
        <v>4</v>
      </c>
      <c r="I13" s="282">
        <v>4</v>
      </c>
      <c r="J13" s="282">
        <v>4</v>
      </c>
      <c r="K13" s="282">
        <v>4</v>
      </c>
      <c r="L13" s="282">
        <v>4</v>
      </c>
      <c r="M13" s="282">
        <v>3</v>
      </c>
      <c r="N13" s="282">
        <v>2</v>
      </c>
      <c r="O13" s="282">
        <v>4</v>
      </c>
      <c r="P13" s="283">
        <v>4</v>
      </c>
      <c r="Q13" s="367">
        <f>SUM(E13:P13)</f>
        <v>45</v>
      </c>
    </row>
    <row r="14" spans="1:17" ht="21" customHeight="1">
      <c r="C14" s="423" t="s">
        <v>448</v>
      </c>
      <c r="D14" s="424"/>
      <c r="E14" s="282">
        <v>4</v>
      </c>
      <c r="F14" s="282">
        <v>0</v>
      </c>
      <c r="G14" s="282">
        <v>0</v>
      </c>
      <c r="H14" s="282">
        <v>6</v>
      </c>
      <c r="I14" s="282">
        <v>19</v>
      </c>
      <c r="J14" s="282">
        <v>0</v>
      </c>
      <c r="K14" s="282">
        <v>0</v>
      </c>
      <c r="L14" s="282">
        <v>0</v>
      </c>
      <c r="M14" s="282">
        <v>5</v>
      </c>
      <c r="N14" s="282">
        <v>3</v>
      </c>
      <c r="O14" s="282">
        <v>0</v>
      </c>
      <c r="P14" s="283">
        <v>5</v>
      </c>
      <c r="Q14" s="367">
        <f>SUM(E14:P14)</f>
        <v>42</v>
      </c>
    </row>
    <row r="15" spans="1:17" ht="21" customHeight="1">
      <c r="C15" s="425" t="s">
        <v>449</v>
      </c>
      <c r="D15" s="426"/>
      <c r="E15" s="275">
        <v>0</v>
      </c>
      <c r="F15" s="275">
        <v>0</v>
      </c>
      <c r="G15" s="275">
        <v>0</v>
      </c>
      <c r="H15" s="275">
        <v>0</v>
      </c>
      <c r="I15" s="275">
        <v>0</v>
      </c>
      <c r="J15" s="275">
        <v>0</v>
      </c>
      <c r="K15" s="275">
        <v>0</v>
      </c>
      <c r="L15" s="275">
        <v>0</v>
      </c>
      <c r="M15" s="275">
        <v>1</v>
      </c>
      <c r="N15" s="275">
        <v>0</v>
      </c>
      <c r="O15" s="275">
        <v>0</v>
      </c>
      <c r="P15" s="276">
        <v>0</v>
      </c>
      <c r="Q15" s="129">
        <f>SUM(E15:P15)</f>
        <v>1</v>
      </c>
    </row>
    <row r="16" spans="1:17" ht="13.5" customHeight="1">
      <c r="E16" s="277"/>
      <c r="F16" s="277"/>
      <c r="G16" s="277"/>
      <c r="H16" s="277"/>
      <c r="I16" s="277"/>
      <c r="J16" s="277"/>
      <c r="K16" s="277"/>
      <c r="L16" s="277"/>
      <c r="M16" s="277"/>
      <c r="N16" s="277"/>
      <c r="O16" s="277"/>
      <c r="P16" s="277"/>
    </row>
    <row r="17" spans="1:17" ht="18.75" customHeight="1">
      <c r="B17" s="121" t="s">
        <v>257</v>
      </c>
      <c r="E17" s="277"/>
      <c r="F17" s="455">
        <v>286</v>
      </c>
      <c r="G17" s="456"/>
      <c r="H17" s="277" t="s">
        <v>258</v>
      </c>
      <c r="I17" s="277"/>
      <c r="J17" s="277"/>
      <c r="K17" s="277"/>
      <c r="L17" s="277"/>
      <c r="M17" s="277"/>
      <c r="N17" s="277"/>
      <c r="O17" s="277"/>
      <c r="P17" s="277"/>
    </row>
    <row r="18" spans="1:17" ht="18.75" customHeight="1">
      <c r="C18" s="123" t="s">
        <v>483</v>
      </c>
      <c r="D18" s="123"/>
      <c r="F18" s="130"/>
      <c r="G18" s="130"/>
    </row>
    <row r="19" spans="1:17" ht="9" customHeight="1"/>
    <row r="20" spans="1:17" ht="18.75" customHeight="1">
      <c r="B20" s="121" t="s">
        <v>436</v>
      </c>
    </row>
    <row r="21" spans="1:17" ht="18.75" customHeight="1">
      <c r="C21" s="429"/>
      <c r="D21" s="430"/>
      <c r="E21" s="429" t="s">
        <v>256</v>
      </c>
      <c r="F21" s="433"/>
      <c r="G21" s="430"/>
      <c r="H21" s="434" t="s">
        <v>437</v>
      </c>
      <c r="I21" s="435"/>
      <c r="J21" s="435"/>
      <c r="K21" s="436"/>
    </row>
    <row r="22" spans="1:17" ht="21" customHeight="1">
      <c r="C22" s="437" t="s">
        <v>259</v>
      </c>
      <c r="D22" s="438"/>
      <c r="E22" s="439">
        <f>+Q12</f>
        <v>285</v>
      </c>
      <c r="F22" s="439"/>
      <c r="G22" s="439"/>
      <c r="H22" s="440">
        <f>+MAX(E22-250,0)</f>
        <v>35</v>
      </c>
      <c r="I22" s="440"/>
      <c r="J22" s="440"/>
      <c r="K22" s="440"/>
    </row>
    <row r="23" spans="1:17" ht="21" customHeight="1" thickBot="1">
      <c r="C23" s="441" t="s">
        <v>260</v>
      </c>
      <c r="D23" s="442"/>
      <c r="E23" s="443">
        <f>+F17</f>
        <v>286</v>
      </c>
      <c r="F23" s="443"/>
      <c r="G23" s="443"/>
      <c r="H23" s="444">
        <f>+MAX(E23-250,0)</f>
        <v>36</v>
      </c>
      <c r="I23" s="444"/>
      <c r="J23" s="444"/>
      <c r="K23" s="444"/>
    </row>
    <row r="24" spans="1:17" ht="21" customHeight="1" thickTop="1">
      <c r="C24" s="445" t="s">
        <v>438</v>
      </c>
      <c r="D24" s="446"/>
      <c r="E24" s="447">
        <f>+E22-E23</f>
        <v>-1</v>
      </c>
      <c r="F24" s="447"/>
      <c r="G24" s="447"/>
      <c r="H24" s="448">
        <f>+H22-H23</f>
        <v>-1</v>
      </c>
      <c r="I24" s="448"/>
      <c r="J24" s="448"/>
      <c r="K24" s="448"/>
    </row>
    <row r="25" spans="1:17" ht="18.75" customHeight="1"/>
    <row r="26" spans="1:17" ht="18.75" customHeight="1">
      <c r="A26" s="123" t="s">
        <v>261</v>
      </c>
    </row>
    <row r="27" spans="1:17" ht="18.75" customHeight="1">
      <c r="B27" s="121" t="s">
        <v>262</v>
      </c>
    </row>
    <row r="28" spans="1:17" ht="18.75" customHeight="1">
      <c r="C28" s="429"/>
      <c r="D28" s="430"/>
      <c r="E28" s="124" t="s">
        <v>243</v>
      </c>
      <c r="F28" s="124" t="s">
        <v>244</v>
      </c>
      <c r="G28" s="124" t="s">
        <v>245</v>
      </c>
      <c r="H28" s="124" t="s">
        <v>246</v>
      </c>
      <c r="I28" s="124" t="s">
        <v>247</v>
      </c>
      <c r="J28" s="124" t="s">
        <v>248</v>
      </c>
      <c r="K28" s="124" t="s">
        <v>249</v>
      </c>
      <c r="L28" s="124" t="s">
        <v>250</v>
      </c>
      <c r="M28" s="124" t="s">
        <v>251</v>
      </c>
      <c r="N28" s="124" t="s">
        <v>252</v>
      </c>
      <c r="O28" s="124" t="s">
        <v>253</v>
      </c>
      <c r="P28" s="125" t="s">
        <v>254</v>
      </c>
      <c r="Q28" s="126" t="s">
        <v>263</v>
      </c>
    </row>
    <row r="29" spans="1:17" ht="21" customHeight="1">
      <c r="C29" s="437" t="s">
        <v>264</v>
      </c>
      <c r="D29" s="438"/>
      <c r="E29" s="145">
        <v>10</v>
      </c>
      <c r="F29" s="145">
        <v>12</v>
      </c>
      <c r="G29" s="145">
        <v>13</v>
      </c>
      <c r="H29" s="145">
        <v>13</v>
      </c>
      <c r="I29" s="145">
        <v>15</v>
      </c>
      <c r="J29" s="145">
        <v>15</v>
      </c>
      <c r="K29" s="145">
        <v>13</v>
      </c>
      <c r="L29" s="145">
        <v>13</v>
      </c>
      <c r="M29" s="145">
        <v>12</v>
      </c>
      <c r="N29" s="145">
        <v>11</v>
      </c>
      <c r="O29" s="145">
        <v>11</v>
      </c>
      <c r="P29" s="146">
        <v>12</v>
      </c>
      <c r="Q29" s="127">
        <f>SUM(E29:P29)</f>
        <v>150</v>
      </c>
    </row>
    <row r="30" spans="1:17" ht="21" customHeight="1">
      <c r="C30" s="449" t="s">
        <v>265</v>
      </c>
      <c r="D30" s="450"/>
      <c r="E30" s="149">
        <v>10</v>
      </c>
      <c r="F30" s="149">
        <v>10</v>
      </c>
      <c r="G30" s="149">
        <v>9</v>
      </c>
      <c r="H30" s="149">
        <v>9</v>
      </c>
      <c r="I30" s="149">
        <v>10</v>
      </c>
      <c r="J30" s="149">
        <v>10</v>
      </c>
      <c r="K30" s="149">
        <v>9</v>
      </c>
      <c r="L30" s="149">
        <v>9</v>
      </c>
      <c r="M30" s="149">
        <v>8</v>
      </c>
      <c r="N30" s="149">
        <v>8</v>
      </c>
      <c r="O30" s="149">
        <v>7</v>
      </c>
      <c r="P30" s="150">
        <v>7</v>
      </c>
      <c r="Q30" s="131">
        <f t="shared" ref="Q30:Q37" si="0">SUM(E30:P30)</f>
        <v>106</v>
      </c>
    </row>
    <row r="31" spans="1:17" ht="21" customHeight="1">
      <c r="C31" s="451" t="s">
        <v>266</v>
      </c>
      <c r="D31" s="452"/>
      <c r="E31" s="147">
        <v>8</v>
      </c>
      <c r="F31" s="147">
        <v>8</v>
      </c>
      <c r="G31" s="147">
        <v>7</v>
      </c>
      <c r="H31" s="147">
        <v>7</v>
      </c>
      <c r="I31" s="147">
        <v>8</v>
      </c>
      <c r="J31" s="147">
        <v>8</v>
      </c>
      <c r="K31" s="147">
        <v>7</v>
      </c>
      <c r="L31" s="147">
        <v>7</v>
      </c>
      <c r="M31" s="147">
        <v>7</v>
      </c>
      <c r="N31" s="147">
        <v>6</v>
      </c>
      <c r="O31" s="147">
        <v>6</v>
      </c>
      <c r="P31" s="148">
        <v>6</v>
      </c>
      <c r="Q31" s="129">
        <f t="shared" si="0"/>
        <v>85</v>
      </c>
    </row>
    <row r="32" spans="1:17" ht="21" customHeight="1">
      <c r="C32" s="429" t="s">
        <v>267</v>
      </c>
      <c r="D32" s="430"/>
      <c r="E32" s="128">
        <f>SUM(E29:E31)</f>
        <v>28</v>
      </c>
      <c r="F32" s="128">
        <f>SUM(F29:F31)</f>
        <v>30</v>
      </c>
      <c r="G32" s="128">
        <f t="shared" ref="G32:P32" si="1">SUM(G29:G31)</f>
        <v>29</v>
      </c>
      <c r="H32" s="128">
        <f t="shared" si="1"/>
        <v>29</v>
      </c>
      <c r="I32" s="128">
        <f t="shared" si="1"/>
        <v>33</v>
      </c>
      <c r="J32" s="128">
        <f t="shared" si="1"/>
        <v>33</v>
      </c>
      <c r="K32" s="128">
        <f t="shared" si="1"/>
        <v>29</v>
      </c>
      <c r="L32" s="128">
        <f t="shared" si="1"/>
        <v>29</v>
      </c>
      <c r="M32" s="128">
        <f t="shared" si="1"/>
        <v>27</v>
      </c>
      <c r="N32" s="128">
        <f t="shared" si="1"/>
        <v>25</v>
      </c>
      <c r="O32" s="128">
        <f>SUM(O29:O31)</f>
        <v>24</v>
      </c>
      <c r="P32" s="128">
        <f t="shared" si="1"/>
        <v>25</v>
      </c>
      <c r="Q32" s="129">
        <f t="shared" si="0"/>
        <v>341</v>
      </c>
    </row>
    <row r="33" spans="2:19" ht="21" customHeight="1">
      <c r="C33" s="437" t="s">
        <v>268</v>
      </c>
      <c r="D33" s="438"/>
      <c r="E33" s="151">
        <v>8</v>
      </c>
      <c r="F33" s="151">
        <v>8</v>
      </c>
      <c r="G33" s="151">
        <v>8</v>
      </c>
      <c r="H33" s="151">
        <v>8</v>
      </c>
      <c r="I33" s="151">
        <v>9</v>
      </c>
      <c r="J33" s="151">
        <v>9</v>
      </c>
      <c r="K33" s="151">
        <v>9</v>
      </c>
      <c r="L33" s="151">
        <v>8</v>
      </c>
      <c r="M33" s="151">
        <v>7</v>
      </c>
      <c r="N33" s="151">
        <v>6</v>
      </c>
      <c r="O33" s="151">
        <v>5</v>
      </c>
      <c r="P33" s="152">
        <v>5</v>
      </c>
      <c r="Q33" s="132">
        <f t="shared" si="0"/>
        <v>90</v>
      </c>
    </row>
    <row r="34" spans="2:19" ht="21" customHeight="1">
      <c r="C34" s="449" t="s">
        <v>269</v>
      </c>
      <c r="D34" s="450"/>
      <c r="E34" s="149">
        <v>5</v>
      </c>
      <c r="F34" s="149">
        <v>3</v>
      </c>
      <c r="G34" s="149">
        <v>3</v>
      </c>
      <c r="H34" s="149">
        <v>3</v>
      </c>
      <c r="I34" s="149">
        <v>5</v>
      </c>
      <c r="J34" s="149">
        <v>5</v>
      </c>
      <c r="K34" s="149">
        <v>3</v>
      </c>
      <c r="L34" s="149">
        <v>3</v>
      </c>
      <c r="M34" s="149">
        <v>3</v>
      </c>
      <c r="N34" s="149">
        <v>2</v>
      </c>
      <c r="O34" s="149">
        <v>2</v>
      </c>
      <c r="P34" s="150">
        <v>0</v>
      </c>
      <c r="Q34" s="131">
        <f t="shared" si="0"/>
        <v>37</v>
      </c>
    </row>
    <row r="35" spans="2:19" ht="21" customHeight="1">
      <c r="C35" s="451" t="s">
        <v>270</v>
      </c>
      <c r="D35" s="452"/>
      <c r="E35" s="147">
        <v>5</v>
      </c>
      <c r="F35" s="147">
        <v>3</v>
      </c>
      <c r="G35" s="147">
        <v>3</v>
      </c>
      <c r="H35" s="147">
        <v>3</v>
      </c>
      <c r="I35" s="147">
        <v>5</v>
      </c>
      <c r="J35" s="147">
        <v>5</v>
      </c>
      <c r="K35" s="147">
        <v>3</v>
      </c>
      <c r="L35" s="147">
        <v>3</v>
      </c>
      <c r="M35" s="147">
        <v>3</v>
      </c>
      <c r="N35" s="147">
        <v>2</v>
      </c>
      <c r="O35" s="147">
        <v>0</v>
      </c>
      <c r="P35" s="148">
        <v>0</v>
      </c>
      <c r="Q35" s="129">
        <f t="shared" si="0"/>
        <v>35</v>
      </c>
    </row>
    <row r="36" spans="2:19" ht="21" customHeight="1" thickBot="1">
      <c r="C36" s="453" t="s">
        <v>271</v>
      </c>
      <c r="D36" s="454"/>
      <c r="E36" s="296">
        <f>SUM(E33:E35)</f>
        <v>18</v>
      </c>
      <c r="F36" s="296">
        <f t="shared" ref="F36:P36" si="2">SUM(F33:F35)</f>
        <v>14</v>
      </c>
      <c r="G36" s="296">
        <f t="shared" si="2"/>
        <v>14</v>
      </c>
      <c r="H36" s="296">
        <f t="shared" si="2"/>
        <v>14</v>
      </c>
      <c r="I36" s="296">
        <f t="shared" si="2"/>
        <v>19</v>
      </c>
      <c r="J36" s="296">
        <f t="shared" si="2"/>
        <v>19</v>
      </c>
      <c r="K36" s="296">
        <f t="shared" si="2"/>
        <v>15</v>
      </c>
      <c r="L36" s="296">
        <f t="shared" si="2"/>
        <v>14</v>
      </c>
      <c r="M36" s="296">
        <f t="shared" si="2"/>
        <v>13</v>
      </c>
      <c r="N36" s="296">
        <f t="shared" si="2"/>
        <v>10</v>
      </c>
      <c r="O36" s="296">
        <f t="shared" si="2"/>
        <v>7</v>
      </c>
      <c r="P36" s="296">
        <f t="shared" si="2"/>
        <v>5</v>
      </c>
      <c r="Q36" s="133">
        <f t="shared" si="0"/>
        <v>162</v>
      </c>
    </row>
    <row r="37" spans="2:19" ht="21" customHeight="1" thickTop="1">
      <c r="C37" s="445" t="s">
        <v>263</v>
      </c>
      <c r="D37" s="446"/>
      <c r="E37" s="297">
        <f>SUM(E36,E32)</f>
        <v>46</v>
      </c>
      <c r="F37" s="297">
        <f t="shared" ref="F37:P37" si="3">SUM(F36,F32)</f>
        <v>44</v>
      </c>
      <c r="G37" s="297">
        <f t="shared" si="3"/>
        <v>43</v>
      </c>
      <c r="H37" s="297">
        <f t="shared" si="3"/>
        <v>43</v>
      </c>
      <c r="I37" s="297">
        <f t="shared" si="3"/>
        <v>52</v>
      </c>
      <c r="J37" s="297">
        <f t="shared" si="3"/>
        <v>52</v>
      </c>
      <c r="K37" s="297">
        <f t="shared" si="3"/>
        <v>44</v>
      </c>
      <c r="L37" s="297">
        <f t="shared" si="3"/>
        <v>43</v>
      </c>
      <c r="M37" s="297">
        <f t="shared" si="3"/>
        <v>40</v>
      </c>
      <c r="N37" s="297">
        <f t="shared" si="3"/>
        <v>35</v>
      </c>
      <c r="O37" s="297">
        <f>SUM(O36,O32)</f>
        <v>31</v>
      </c>
      <c r="P37" s="297">
        <f t="shared" si="3"/>
        <v>30</v>
      </c>
      <c r="Q37" s="135">
        <f t="shared" si="0"/>
        <v>503</v>
      </c>
      <c r="S37" s="143"/>
    </row>
    <row r="38" spans="2:19" ht="18.75" customHeight="1"/>
    <row r="39" spans="2:19" ht="18.75" customHeight="1">
      <c r="B39" s="121" t="s">
        <v>343</v>
      </c>
      <c r="Q39" s="162"/>
    </row>
    <row r="40" spans="2:19" ht="18.75" customHeight="1">
      <c r="C40" s="429"/>
      <c r="D40" s="430"/>
      <c r="E40" s="124" t="s">
        <v>243</v>
      </c>
      <c r="F40" s="124" t="s">
        <v>244</v>
      </c>
      <c r="G40" s="124" t="s">
        <v>245</v>
      </c>
      <c r="H40" s="124" t="s">
        <v>246</v>
      </c>
      <c r="I40" s="124" t="s">
        <v>247</v>
      </c>
      <c r="J40" s="124" t="s">
        <v>248</v>
      </c>
      <c r="K40" s="124" t="s">
        <v>249</v>
      </c>
      <c r="L40" s="124" t="s">
        <v>250</v>
      </c>
      <c r="M40" s="124" t="s">
        <v>251</v>
      </c>
      <c r="N40" s="124" t="s">
        <v>252</v>
      </c>
      <c r="O40" s="124" t="s">
        <v>253</v>
      </c>
      <c r="P40" s="125" t="s">
        <v>254</v>
      </c>
      <c r="Q40" s="126" t="s">
        <v>263</v>
      </c>
    </row>
    <row r="41" spans="2:19" ht="21" customHeight="1">
      <c r="C41" s="437" t="s">
        <v>344</v>
      </c>
      <c r="D41" s="438"/>
      <c r="E41" s="145">
        <v>2</v>
      </c>
      <c r="F41" s="145">
        <v>2</v>
      </c>
      <c r="G41" s="145">
        <v>2</v>
      </c>
      <c r="H41" s="145">
        <v>2</v>
      </c>
      <c r="I41" s="145">
        <v>2</v>
      </c>
      <c r="J41" s="145">
        <v>2</v>
      </c>
      <c r="K41" s="145">
        <v>2</v>
      </c>
      <c r="L41" s="145">
        <v>2</v>
      </c>
      <c r="M41" s="145">
        <v>2</v>
      </c>
      <c r="N41" s="145">
        <v>2</v>
      </c>
      <c r="O41" s="145">
        <v>2</v>
      </c>
      <c r="P41" s="145">
        <v>2</v>
      </c>
      <c r="Q41" s="127">
        <f>IFERROR(AVERAGE(E41:P41),0)</f>
        <v>2</v>
      </c>
    </row>
    <row r="42" spans="2:19" ht="21" customHeight="1" thickBot="1">
      <c r="C42" s="457" t="s">
        <v>345</v>
      </c>
      <c r="D42" s="458"/>
      <c r="E42" s="213">
        <v>1</v>
      </c>
      <c r="F42" s="213">
        <v>1</v>
      </c>
      <c r="G42" s="213">
        <v>1</v>
      </c>
      <c r="H42" s="213">
        <v>1</v>
      </c>
      <c r="I42" s="213">
        <v>1</v>
      </c>
      <c r="J42" s="213">
        <v>1</v>
      </c>
      <c r="K42" s="213">
        <v>1</v>
      </c>
      <c r="L42" s="213">
        <v>1</v>
      </c>
      <c r="M42" s="213">
        <v>1</v>
      </c>
      <c r="N42" s="213">
        <v>1</v>
      </c>
      <c r="O42" s="213">
        <v>1</v>
      </c>
      <c r="P42" s="214">
        <v>1</v>
      </c>
      <c r="Q42" s="136">
        <f>IFERROR(AVERAGE(E42:P42),0)</f>
        <v>1</v>
      </c>
    </row>
    <row r="43" spans="2:19" ht="21" customHeight="1" thickTop="1" thickBot="1">
      <c r="C43" s="459" t="s">
        <v>339</v>
      </c>
      <c r="D43" s="460"/>
      <c r="E43" s="221">
        <f>+E42+E41</f>
        <v>3</v>
      </c>
      <c r="F43" s="221">
        <f t="shared" ref="F43:P43" si="4">+F42+F41</f>
        <v>3</v>
      </c>
      <c r="G43" s="221">
        <f t="shared" si="4"/>
        <v>3</v>
      </c>
      <c r="H43" s="221">
        <f t="shared" si="4"/>
        <v>3</v>
      </c>
      <c r="I43" s="221">
        <f t="shared" si="4"/>
        <v>3</v>
      </c>
      <c r="J43" s="221">
        <f t="shared" si="4"/>
        <v>3</v>
      </c>
      <c r="K43" s="221">
        <f t="shared" si="4"/>
        <v>3</v>
      </c>
      <c r="L43" s="221">
        <f t="shared" si="4"/>
        <v>3</v>
      </c>
      <c r="M43" s="221">
        <f t="shared" si="4"/>
        <v>3</v>
      </c>
      <c r="N43" s="221">
        <f t="shared" si="4"/>
        <v>3</v>
      </c>
      <c r="O43" s="221">
        <f t="shared" si="4"/>
        <v>3</v>
      </c>
      <c r="P43" s="221">
        <f t="shared" si="4"/>
        <v>3</v>
      </c>
      <c r="Q43" s="215">
        <f>IFERROR(ROUND(AVERAGE(E43:P43),2),0)</f>
        <v>3</v>
      </c>
    </row>
    <row r="44" spans="2:19" ht="21" customHeight="1">
      <c r="C44" s="461" t="s">
        <v>334</v>
      </c>
      <c r="D44" s="462"/>
      <c r="E44" s="216" t="s">
        <v>359</v>
      </c>
      <c r="F44" s="216" t="s">
        <v>359</v>
      </c>
      <c r="G44" s="216" t="s">
        <v>359</v>
      </c>
      <c r="H44" s="216" t="s">
        <v>359</v>
      </c>
      <c r="I44" s="216" t="s">
        <v>359</v>
      </c>
      <c r="J44" s="216" t="s">
        <v>359</v>
      </c>
      <c r="K44" s="216" t="s">
        <v>359</v>
      </c>
      <c r="L44" s="216" t="s">
        <v>359</v>
      </c>
      <c r="M44" s="216" t="s">
        <v>359</v>
      </c>
      <c r="N44" s="216" t="s">
        <v>359</v>
      </c>
      <c r="O44" s="216" t="s">
        <v>359</v>
      </c>
      <c r="P44" s="216" t="s">
        <v>359</v>
      </c>
      <c r="Q44" s="244"/>
    </row>
    <row r="45" spans="2:19" ht="21" customHeight="1">
      <c r="C45" s="449" t="s">
        <v>335</v>
      </c>
      <c r="D45" s="450"/>
      <c r="E45" s="149" t="s">
        <v>360</v>
      </c>
      <c r="F45" s="149" t="s">
        <v>360</v>
      </c>
      <c r="G45" s="149" t="s">
        <v>360</v>
      </c>
      <c r="H45" s="149" t="s">
        <v>360</v>
      </c>
      <c r="I45" s="149" t="s">
        <v>360</v>
      </c>
      <c r="J45" s="149" t="s">
        <v>360</v>
      </c>
      <c r="K45" s="149" t="s">
        <v>360</v>
      </c>
      <c r="L45" s="149" t="s">
        <v>360</v>
      </c>
      <c r="M45" s="149" t="s">
        <v>360</v>
      </c>
      <c r="N45" s="149" t="s">
        <v>360</v>
      </c>
      <c r="O45" s="149" t="s">
        <v>360</v>
      </c>
      <c r="P45" s="149" t="s">
        <v>360</v>
      </c>
      <c r="Q45" s="245"/>
    </row>
    <row r="46" spans="2:19" ht="21" customHeight="1" thickBot="1">
      <c r="C46" s="457" t="s">
        <v>336</v>
      </c>
      <c r="D46" s="458"/>
      <c r="E46" s="213"/>
      <c r="F46" s="213"/>
      <c r="G46" s="213"/>
      <c r="H46" s="213"/>
      <c r="I46" s="213"/>
      <c r="J46" s="213"/>
      <c r="K46" s="213"/>
      <c r="L46" s="213"/>
      <c r="M46" s="213"/>
      <c r="N46" s="213"/>
      <c r="O46" s="213"/>
      <c r="P46" s="214"/>
      <c r="Q46" s="246"/>
    </row>
    <row r="47" spans="2:19" ht="21" customHeight="1" thickTop="1" thickBot="1">
      <c r="C47" s="459" t="s">
        <v>338</v>
      </c>
      <c r="D47" s="460"/>
      <c r="E47" s="221">
        <f>+COUNTA(E44:E46)</f>
        <v>2</v>
      </c>
      <c r="F47" s="221">
        <f t="shared" ref="F47:P47" si="5">+COUNTA(F44:F46)</f>
        <v>2</v>
      </c>
      <c r="G47" s="221">
        <f t="shared" si="5"/>
        <v>2</v>
      </c>
      <c r="H47" s="221">
        <f t="shared" si="5"/>
        <v>2</v>
      </c>
      <c r="I47" s="221">
        <f t="shared" si="5"/>
        <v>2</v>
      </c>
      <c r="J47" s="221">
        <f t="shared" si="5"/>
        <v>2</v>
      </c>
      <c r="K47" s="221">
        <f t="shared" si="5"/>
        <v>2</v>
      </c>
      <c r="L47" s="221">
        <f t="shared" si="5"/>
        <v>2</v>
      </c>
      <c r="M47" s="221">
        <f t="shared" si="5"/>
        <v>2</v>
      </c>
      <c r="N47" s="221">
        <f t="shared" si="5"/>
        <v>2</v>
      </c>
      <c r="O47" s="221">
        <f t="shared" si="5"/>
        <v>2</v>
      </c>
      <c r="P47" s="222">
        <f t="shared" si="5"/>
        <v>2</v>
      </c>
      <c r="Q47" s="215">
        <f>IFERROR(ROUND(AVERAGE(E47:P47),2),0)</f>
        <v>2</v>
      </c>
    </row>
    <row r="48" spans="2:19" ht="21" customHeight="1">
      <c r="C48" s="463" t="s">
        <v>337</v>
      </c>
      <c r="D48" s="219" t="s">
        <v>340</v>
      </c>
      <c r="E48" s="230" t="str">
        <f>IF(AND(E43&gt;0,E47&gt;0),"○","")</f>
        <v>○</v>
      </c>
      <c r="F48" s="230" t="str">
        <f t="shared" ref="F48:P48" si="6">IF(AND(F43&gt;0,F47&gt;0),"○","")</f>
        <v>○</v>
      </c>
      <c r="G48" s="230" t="str">
        <f t="shared" si="6"/>
        <v>○</v>
      </c>
      <c r="H48" s="230" t="str">
        <f t="shared" si="6"/>
        <v>○</v>
      </c>
      <c r="I48" s="230" t="str">
        <f t="shared" si="6"/>
        <v>○</v>
      </c>
      <c r="J48" s="230" t="str">
        <f t="shared" si="6"/>
        <v>○</v>
      </c>
      <c r="K48" s="230" t="str">
        <f t="shared" si="6"/>
        <v>○</v>
      </c>
      <c r="L48" s="230" t="str">
        <f t="shared" si="6"/>
        <v>○</v>
      </c>
      <c r="M48" s="230" t="str">
        <f t="shared" si="6"/>
        <v>○</v>
      </c>
      <c r="N48" s="230" t="str">
        <f t="shared" si="6"/>
        <v>○</v>
      </c>
      <c r="O48" s="230" t="str">
        <f t="shared" si="6"/>
        <v>○</v>
      </c>
      <c r="P48" s="229" t="str">
        <f t="shared" si="6"/>
        <v>○</v>
      </c>
      <c r="Q48" s="217">
        <f>+COUNTIF(E48:P48,"○")</f>
        <v>12</v>
      </c>
    </row>
    <row r="49" spans="1:18" ht="21" customHeight="1">
      <c r="C49" s="464"/>
      <c r="D49" s="231" t="s">
        <v>341</v>
      </c>
      <c r="E49" s="231" t="str">
        <f>+IF(AND(E43&gt;2,E47&gt;1),"○","")</f>
        <v>○</v>
      </c>
      <c r="F49" s="231" t="str">
        <f t="shared" ref="F49:P49" si="7">+IF(AND(F43&gt;2,F47&gt;1),"○","")</f>
        <v>○</v>
      </c>
      <c r="G49" s="231" t="str">
        <f t="shared" si="7"/>
        <v>○</v>
      </c>
      <c r="H49" s="231" t="str">
        <f t="shared" si="7"/>
        <v>○</v>
      </c>
      <c r="I49" s="231" t="str">
        <f t="shared" si="7"/>
        <v>○</v>
      </c>
      <c r="J49" s="231" t="str">
        <f t="shared" si="7"/>
        <v>○</v>
      </c>
      <c r="K49" s="231" t="str">
        <f t="shared" si="7"/>
        <v>○</v>
      </c>
      <c r="L49" s="231" t="str">
        <f t="shared" si="7"/>
        <v>○</v>
      </c>
      <c r="M49" s="231" t="str">
        <f t="shared" si="7"/>
        <v>○</v>
      </c>
      <c r="N49" s="231" t="str">
        <f t="shared" si="7"/>
        <v>○</v>
      </c>
      <c r="O49" s="231" t="str">
        <f t="shared" si="7"/>
        <v>○</v>
      </c>
      <c r="P49" s="227" t="str">
        <f t="shared" si="7"/>
        <v>○</v>
      </c>
      <c r="Q49" s="131">
        <f t="shared" ref="Q49:Q50" si="8">+COUNTIF(E49:P49,"○")</f>
        <v>12</v>
      </c>
    </row>
    <row r="50" spans="1:18" ht="17.25" customHeight="1">
      <c r="C50" s="465"/>
      <c r="D50" s="232" t="s">
        <v>342</v>
      </c>
      <c r="E50" s="232" t="str">
        <f>+IF(AND(E43&gt;5,E47&gt;2),"○","")</f>
        <v/>
      </c>
      <c r="F50" s="232" t="str">
        <f t="shared" ref="F50:P50" si="9">+IF(AND(F43&gt;5,F47&gt;2),"○","")</f>
        <v/>
      </c>
      <c r="G50" s="232" t="str">
        <f t="shared" si="9"/>
        <v/>
      </c>
      <c r="H50" s="232" t="str">
        <f t="shared" si="9"/>
        <v/>
      </c>
      <c r="I50" s="232" t="str">
        <f t="shared" si="9"/>
        <v/>
      </c>
      <c r="J50" s="232" t="str">
        <f t="shared" si="9"/>
        <v/>
      </c>
      <c r="K50" s="232" t="str">
        <f t="shared" si="9"/>
        <v/>
      </c>
      <c r="L50" s="232" t="str">
        <f t="shared" si="9"/>
        <v/>
      </c>
      <c r="M50" s="232" t="str">
        <f t="shared" si="9"/>
        <v/>
      </c>
      <c r="N50" s="232" t="str">
        <f t="shared" si="9"/>
        <v/>
      </c>
      <c r="O50" s="232" t="str">
        <f t="shared" si="9"/>
        <v/>
      </c>
      <c r="P50" s="228" t="str">
        <f t="shared" si="9"/>
        <v/>
      </c>
      <c r="Q50" s="129">
        <f t="shared" si="8"/>
        <v>0</v>
      </c>
    </row>
    <row r="52" spans="1:18" ht="18.75" customHeight="1" thickBot="1">
      <c r="A52" s="123" t="s">
        <v>272</v>
      </c>
    </row>
    <row r="53" spans="1:18" ht="18.75" customHeight="1" thickTop="1">
      <c r="C53" s="429"/>
      <c r="D53" s="430"/>
      <c r="E53" s="124" t="s">
        <v>243</v>
      </c>
      <c r="F53" s="124" t="s">
        <v>244</v>
      </c>
      <c r="G53" s="124" t="s">
        <v>245</v>
      </c>
      <c r="H53" s="124" t="s">
        <v>246</v>
      </c>
      <c r="I53" s="124" t="s">
        <v>247</v>
      </c>
      <c r="J53" s="124" t="s">
        <v>248</v>
      </c>
      <c r="K53" s="124" t="s">
        <v>249</v>
      </c>
      <c r="L53" s="124" t="s">
        <v>250</v>
      </c>
      <c r="M53" s="124" t="s">
        <v>251</v>
      </c>
      <c r="N53" s="124" t="s">
        <v>252</v>
      </c>
      <c r="O53" s="124" t="s">
        <v>253</v>
      </c>
      <c r="P53" s="137" t="s">
        <v>254</v>
      </c>
      <c r="Q53" s="137" t="s">
        <v>263</v>
      </c>
      <c r="R53" s="138" t="s">
        <v>273</v>
      </c>
    </row>
    <row r="54" spans="1:18" ht="18.75" customHeight="1" thickBot="1">
      <c r="C54" s="139" t="s">
        <v>274</v>
      </c>
      <c r="D54" s="139"/>
      <c r="E54" s="164">
        <v>43</v>
      </c>
      <c r="F54" s="164">
        <v>43</v>
      </c>
      <c r="G54" s="164">
        <v>42</v>
      </c>
      <c r="H54" s="164">
        <v>41</v>
      </c>
      <c r="I54" s="164">
        <v>45</v>
      </c>
      <c r="J54" s="164">
        <v>44</v>
      </c>
      <c r="K54" s="164">
        <v>42</v>
      </c>
      <c r="L54" s="164">
        <v>40</v>
      </c>
      <c r="M54" s="164">
        <v>38</v>
      </c>
      <c r="N54" s="164">
        <v>34</v>
      </c>
      <c r="O54" s="164">
        <v>30</v>
      </c>
      <c r="P54" s="247">
        <v>29</v>
      </c>
      <c r="Q54" s="137">
        <f>SUM(E54:P54)</f>
        <v>471</v>
      </c>
      <c r="R54" s="144">
        <f>ROUNDUP(Q54/12,0)</f>
        <v>40</v>
      </c>
    </row>
    <row r="55" spans="1:18" ht="21" customHeight="1" thickTop="1">
      <c r="C55" s="141"/>
      <c r="D55" s="141"/>
      <c r="E55" s="142"/>
      <c r="F55" s="142"/>
      <c r="G55" s="142"/>
      <c r="H55" s="142"/>
      <c r="I55" s="142"/>
      <c r="J55" s="142"/>
      <c r="K55" s="142"/>
      <c r="L55" s="142"/>
      <c r="M55" s="142"/>
      <c r="N55" s="142"/>
      <c r="O55" s="142"/>
      <c r="P55" s="142"/>
      <c r="Q55" s="142"/>
    </row>
    <row r="56" spans="1:18" ht="21" customHeight="1">
      <c r="C56" s="141"/>
      <c r="D56" s="141"/>
      <c r="E56" s="142"/>
      <c r="F56" s="142"/>
      <c r="G56" s="142"/>
      <c r="H56" s="142"/>
      <c r="I56" s="142"/>
      <c r="J56" s="142"/>
      <c r="K56" s="142"/>
      <c r="L56" s="142"/>
      <c r="M56" s="142"/>
      <c r="N56" s="142"/>
      <c r="O56" s="142"/>
      <c r="P56" s="142"/>
      <c r="Q56" s="142"/>
    </row>
  </sheetData>
  <mergeCells count="40">
    <mergeCell ref="F17:G17"/>
    <mergeCell ref="C53:D53"/>
    <mergeCell ref="C42:D42"/>
    <mergeCell ref="C43:D43"/>
    <mergeCell ref="C44:D44"/>
    <mergeCell ref="C45:D45"/>
    <mergeCell ref="C46:D46"/>
    <mergeCell ref="C47:D47"/>
    <mergeCell ref="C48:C50"/>
    <mergeCell ref="C41:D41"/>
    <mergeCell ref="C28:D28"/>
    <mergeCell ref="C29:D29"/>
    <mergeCell ref="C30:D30"/>
    <mergeCell ref="C31:D31"/>
    <mergeCell ref="C32:D32"/>
    <mergeCell ref="C33:D33"/>
    <mergeCell ref="C34:D34"/>
    <mergeCell ref="C35:D35"/>
    <mergeCell ref="C36:D36"/>
    <mergeCell ref="C37:D37"/>
    <mergeCell ref="C40:D40"/>
    <mergeCell ref="C23:D23"/>
    <mergeCell ref="E23:G23"/>
    <mergeCell ref="H23:K23"/>
    <mergeCell ref="C24:D24"/>
    <mergeCell ref="E24:G24"/>
    <mergeCell ref="H24:K24"/>
    <mergeCell ref="C21:D21"/>
    <mergeCell ref="E21:G21"/>
    <mergeCell ref="H21:K21"/>
    <mergeCell ref="C22:D22"/>
    <mergeCell ref="E22:G22"/>
    <mergeCell ref="H22:K22"/>
    <mergeCell ref="C14:D14"/>
    <mergeCell ref="C15:D15"/>
    <mergeCell ref="A1:Q1"/>
    <mergeCell ref="O3:Q3"/>
    <mergeCell ref="C11:D11"/>
    <mergeCell ref="C12:D12"/>
    <mergeCell ref="C13:D13"/>
  </mergeCells>
  <phoneticPr fontId="5"/>
  <printOptions horizontalCentered="1"/>
  <pageMargins left="0.55000000000000004" right="0.19685039370078741" top="0.51" bottom="0.19685039370078741" header="0.23622047244094491" footer="0.23622047244094491"/>
  <pageSetup paperSize="9" scale="6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2"/>
  <sheetViews>
    <sheetView view="pageBreakPreview" zoomScale="85" zoomScaleNormal="100" zoomScaleSheetLayoutView="85" workbookViewId="0">
      <selection activeCell="E24" sqref="E24"/>
    </sheetView>
  </sheetViews>
  <sheetFormatPr defaultRowHeight="15.75"/>
  <cols>
    <col min="1" max="1" width="3.625" style="301" customWidth="1"/>
    <col min="2" max="2" width="5.125" style="317" customWidth="1"/>
    <col min="3" max="3" width="14.875" style="317" customWidth="1"/>
    <col min="4" max="4" width="13.375" style="317" customWidth="1"/>
    <col min="5" max="5" width="16.375" style="318" customWidth="1"/>
    <col min="6" max="6" width="16.375" style="319" customWidth="1"/>
    <col min="7" max="8" width="16.375" style="318" customWidth="1"/>
    <col min="9" max="9" width="17.25" style="318" customWidth="1"/>
    <col min="10" max="12" width="16.375" style="318" customWidth="1"/>
    <col min="13" max="13" width="15.5" style="301" customWidth="1"/>
    <col min="14" max="16384" width="9" style="301"/>
  </cols>
  <sheetData>
    <row r="1" spans="1:14" s="299" customFormat="1" ht="45" customHeight="1">
      <c r="A1" s="298" t="s">
        <v>415</v>
      </c>
      <c r="I1" s="325" t="s">
        <v>528</v>
      </c>
    </row>
    <row r="2" spans="1:14" ht="25.5" customHeight="1">
      <c r="A2" s="300"/>
      <c r="B2" s="768" t="s">
        <v>424</v>
      </c>
      <c r="C2" s="768"/>
      <c r="D2" s="768"/>
      <c r="E2" s="768"/>
      <c r="F2" s="768"/>
      <c r="G2" s="768"/>
      <c r="H2" s="768"/>
      <c r="I2" s="768"/>
      <c r="J2" s="768"/>
      <c r="K2" s="768"/>
      <c r="L2" s="768"/>
      <c r="M2" s="769"/>
    </row>
    <row r="3" spans="1:14">
      <c r="A3" s="302"/>
      <c r="B3" s="303"/>
      <c r="C3" s="303"/>
      <c r="D3" s="303"/>
      <c r="E3" s="304"/>
      <c r="F3" s="305"/>
      <c r="G3" s="304"/>
      <c r="H3" s="304"/>
      <c r="I3" s="304"/>
      <c r="J3" s="304"/>
      <c r="K3" s="304"/>
      <c r="L3" s="304"/>
      <c r="M3" s="324" t="s">
        <v>398</v>
      </c>
    </row>
    <row r="4" spans="1:14" ht="15.75" customHeight="1">
      <c r="A4" s="302"/>
      <c r="B4" s="770" t="s">
        <v>399</v>
      </c>
      <c r="C4" s="770" t="s">
        <v>400</v>
      </c>
      <c r="D4" s="771" t="s">
        <v>401</v>
      </c>
      <c r="E4" s="772" t="s">
        <v>402</v>
      </c>
      <c r="F4" s="773"/>
      <c r="G4" s="773"/>
      <c r="H4" s="773"/>
      <c r="I4" s="773"/>
      <c r="J4" s="773"/>
      <c r="K4" s="773"/>
      <c r="L4" s="774"/>
      <c r="M4" s="306" t="s">
        <v>403</v>
      </c>
      <c r="N4" s="307"/>
    </row>
    <row r="5" spans="1:14" ht="15.75" customHeight="1">
      <c r="A5" s="302"/>
      <c r="B5" s="770"/>
      <c r="C5" s="770"/>
      <c r="D5" s="771"/>
      <c r="E5" s="775" t="s">
        <v>404</v>
      </c>
      <c r="F5" s="322"/>
      <c r="G5" s="322"/>
      <c r="H5" s="322"/>
      <c r="I5" s="322"/>
      <c r="J5" s="322"/>
      <c r="K5" s="322"/>
      <c r="L5" s="323"/>
      <c r="M5" s="778" t="s">
        <v>405</v>
      </c>
      <c r="N5" s="307"/>
    </row>
    <row r="6" spans="1:14" ht="15.75" customHeight="1">
      <c r="A6" s="302"/>
      <c r="B6" s="770"/>
      <c r="C6" s="770"/>
      <c r="D6" s="771"/>
      <c r="E6" s="776"/>
      <c r="F6" s="762" t="s">
        <v>406</v>
      </c>
      <c r="G6" s="762" t="s">
        <v>408</v>
      </c>
      <c r="H6" s="762" t="s">
        <v>421</v>
      </c>
      <c r="I6" s="764" t="s">
        <v>422</v>
      </c>
      <c r="J6" s="762" t="s">
        <v>407</v>
      </c>
      <c r="K6" s="766" t="s">
        <v>413</v>
      </c>
      <c r="L6" s="762" t="s">
        <v>414</v>
      </c>
      <c r="M6" s="779"/>
      <c r="N6" s="307"/>
    </row>
    <row r="7" spans="1:14" ht="18.75" customHeight="1">
      <c r="A7" s="302"/>
      <c r="B7" s="770"/>
      <c r="C7" s="770"/>
      <c r="D7" s="771"/>
      <c r="E7" s="776"/>
      <c r="F7" s="762"/>
      <c r="G7" s="762"/>
      <c r="H7" s="762"/>
      <c r="I7" s="764"/>
      <c r="J7" s="762"/>
      <c r="K7" s="766"/>
      <c r="L7" s="762"/>
      <c r="M7" s="779"/>
      <c r="N7" s="307"/>
    </row>
    <row r="8" spans="1:14" ht="22.5" customHeight="1">
      <c r="A8" s="302"/>
      <c r="B8" s="770"/>
      <c r="C8" s="770"/>
      <c r="D8" s="771"/>
      <c r="E8" s="777"/>
      <c r="F8" s="763"/>
      <c r="G8" s="763"/>
      <c r="H8" s="763"/>
      <c r="I8" s="765"/>
      <c r="J8" s="763"/>
      <c r="K8" s="767"/>
      <c r="L8" s="763"/>
      <c r="M8" s="780"/>
    </row>
    <row r="9" spans="1:14" ht="15.75" customHeight="1">
      <c r="A9" s="302"/>
      <c r="B9" s="308">
        <v>1</v>
      </c>
      <c r="C9" s="308" t="s">
        <v>416</v>
      </c>
      <c r="D9" s="308" t="s">
        <v>409</v>
      </c>
      <c r="E9" s="309">
        <f>SUM(F9:L9)</f>
        <v>3792000</v>
      </c>
      <c r="F9" s="310">
        <v>3266000</v>
      </c>
      <c r="G9" s="309"/>
      <c r="H9" s="309"/>
      <c r="I9" s="309"/>
      <c r="J9" s="309">
        <v>394000</v>
      </c>
      <c r="K9" s="309">
        <v>132000</v>
      </c>
      <c r="L9" s="309"/>
      <c r="M9" s="757">
        <v>400000</v>
      </c>
    </row>
    <row r="10" spans="1:14" ht="18.75" customHeight="1">
      <c r="A10" s="302"/>
      <c r="B10" s="311">
        <v>2</v>
      </c>
      <c r="C10" s="311" t="s">
        <v>417</v>
      </c>
      <c r="D10" s="311" t="s">
        <v>409</v>
      </c>
      <c r="E10" s="312">
        <f>SUM(F10:L10)</f>
        <v>3395000</v>
      </c>
      <c r="F10" s="313">
        <v>3000000</v>
      </c>
      <c r="G10" s="312"/>
      <c r="H10" s="312"/>
      <c r="I10" s="312"/>
      <c r="J10" s="312">
        <v>263000</v>
      </c>
      <c r="K10" s="312">
        <v>132000</v>
      </c>
      <c r="L10" s="312"/>
      <c r="M10" s="758"/>
    </row>
    <row r="11" spans="1:14" ht="18.75" customHeight="1">
      <c r="A11" s="302"/>
      <c r="B11" s="311">
        <v>3</v>
      </c>
      <c r="C11" s="311" t="s">
        <v>418</v>
      </c>
      <c r="D11" s="311" t="s">
        <v>410</v>
      </c>
      <c r="E11" s="312">
        <f>SUM(F11:L11)</f>
        <v>621600</v>
      </c>
      <c r="F11" s="313"/>
      <c r="G11" s="312">
        <v>600000</v>
      </c>
      <c r="H11" s="312"/>
      <c r="I11" s="312"/>
      <c r="J11" s="312">
        <v>0</v>
      </c>
      <c r="K11" s="312">
        <v>21600</v>
      </c>
      <c r="L11" s="312"/>
      <c r="M11" s="758"/>
    </row>
    <row r="12" spans="1:14" ht="15.75" customHeight="1">
      <c r="A12" s="302"/>
      <c r="B12" s="311">
        <v>4</v>
      </c>
      <c r="C12" s="311" t="s">
        <v>419</v>
      </c>
      <c r="D12" s="311" t="s">
        <v>410</v>
      </c>
      <c r="E12" s="312">
        <f>SUM(F12:L12)</f>
        <v>2649200</v>
      </c>
      <c r="F12" s="313"/>
      <c r="G12" s="312">
        <v>144000</v>
      </c>
      <c r="H12" s="312">
        <v>2440400</v>
      </c>
      <c r="I12" s="312"/>
      <c r="J12" s="312">
        <v>0</v>
      </c>
      <c r="K12" s="312">
        <v>64800</v>
      </c>
      <c r="L12" s="312"/>
      <c r="M12" s="758"/>
    </row>
    <row r="13" spans="1:14" ht="18.75" customHeight="1">
      <c r="A13" s="302"/>
      <c r="B13" s="311">
        <v>5</v>
      </c>
      <c r="C13" s="311" t="s">
        <v>420</v>
      </c>
      <c r="D13" s="311" t="s">
        <v>410</v>
      </c>
      <c r="E13" s="312">
        <f>SUM(F13:L13)</f>
        <v>2638400</v>
      </c>
      <c r="F13" s="313"/>
      <c r="G13" s="312">
        <v>144000</v>
      </c>
      <c r="H13" s="312"/>
      <c r="I13" s="312">
        <v>2440400</v>
      </c>
      <c r="J13" s="312">
        <v>0</v>
      </c>
      <c r="K13" s="312">
        <v>54000</v>
      </c>
      <c r="L13" s="312"/>
      <c r="M13" s="758"/>
    </row>
    <row r="14" spans="1:14" ht="18.75" customHeight="1">
      <c r="A14" s="302"/>
      <c r="B14" s="311">
        <v>6</v>
      </c>
      <c r="C14" s="311"/>
      <c r="D14" s="311"/>
      <c r="E14" s="312"/>
      <c r="F14" s="313"/>
      <c r="G14" s="312"/>
      <c r="H14" s="312"/>
      <c r="I14" s="312"/>
      <c r="J14" s="312"/>
      <c r="K14" s="312"/>
      <c r="L14" s="312"/>
      <c r="M14" s="758"/>
    </row>
    <row r="15" spans="1:14" ht="18.75" customHeight="1">
      <c r="A15" s="302"/>
      <c r="B15" s="311">
        <v>7</v>
      </c>
      <c r="C15" s="311"/>
      <c r="D15" s="311"/>
      <c r="E15" s="312"/>
      <c r="F15" s="313"/>
      <c r="G15" s="312"/>
      <c r="H15" s="312"/>
      <c r="I15" s="312"/>
      <c r="J15" s="312"/>
      <c r="K15" s="312"/>
      <c r="L15" s="312"/>
      <c r="M15" s="758"/>
    </row>
    <row r="16" spans="1:14" ht="18.75" customHeight="1">
      <c r="A16" s="302"/>
      <c r="B16" s="311">
        <v>8</v>
      </c>
      <c r="C16" s="311"/>
      <c r="D16" s="311"/>
      <c r="E16" s="312"/>
      <c r="F16" s="313"/>
      <c r="G16" s="312"/>
      <c r="H16" s="312"/>
      <c r="I16" s="312"/>
      <c r="J16" s="312"/>
      <c r="K16" s="312"/>
      <c r="L16" s="312"/>
      <c r="M16" s="758"/>
    </row>
    <row r="17" spans="1:13" ht="18.75" customHeight="1">
      <c r="A17" s="302"/>
      <c r="B17" s="311">
        <v>9</v>
      </c>
      <c r="C17" s="311"/>
      <c r="D17" s="311"/>
      <c r="E17" s="312"/>
      <c r="F17" s="313"/>
      <c r="G17" s="312"/>
      <c r="H17" s="312"/>
      <c r="I17" s="312"/>
      <c r="J17" s="312"/>
      <c r="K17" s="312"/>
      <c r="L17" s="312"/>
      <c r="M17" s="758"/>
    </row>
    <row r="18" spans="1:13" ht="18.75" customHeight="1">
      <c r="A18" s="302"/>
      <c r="B18" s="311">
        <v>10</v>
      </c>
      <c r="C18" s="311"/>
      <c r="D18" s="311"/>
      <c r="E18" s="312"/>
      <c r="F18" s="313"/>
      <c r="G18" s="312"/>
      <c r="H18" s="312"/>
      <c r="I18" s="312"/>
      <c r="J18" s="312"/>
      <c r="K18" s="312"/>
      <c r="L18" s="312"/>
      <c r="M18" s="758"/>
    </row>
    <row r="19" spans="1:13" ht="18.75" customHeight="1">
      <c r="A19" s="302"/>
      <c r="B19" s="311">
        <v>11</v>
      </c>
      <c r="C19" s="311"/>
      <c r="D19" s="311"/>
      <c r="E19" s="312"/>
      <c r="F19" s="313"/>
      <c r="G19" s="312"/>
      <c r="H19" s="312"/>
      <c r="I19" s="312"/>
      <c r="J19" s="312"/>
      <c r="K19" s="312"/>
      <c r="L19" s="312"/>
      <c r="M19" s="758"/>
    </row>
    <row r="20" spans="1:13" ht="18.75" customHeight="1">
      <c r="A20" s="302"/>
      <c r="B20" s="311">
        <v>12</v>
      </c>
      <c r="C20" s="311"/>
      <c r="D20" s="311"/>
      <c r="E20" s="312"/>
      <c r="F20" s="313"/>
      <c r="G20" s="312"/>
      <c r="H20" s="312"/>
      <c r="I20" s="312"/>
      <c r="J20" s="312"/>
      <c r="K20" s="312"/>
      <c r="L20" s="312"/>
      <c r="M20" s="758"/>
    </row>
    <row r="21" spans="1:13" ht="18.75" customHeight="1">
      <c r="A21" s="302"/>
      <c r="B21" s="311">
        <v>13</v>
      </c>
      <c r="C21" s="311"/>
      <c r="D21" s="311"/>
      <c r="E21" s="312"/>
      <c r="F21" s="313"/>
      <c r="G21" s="312"/>
      <c r="H21" s="312"/>
      <c r="I21" s="312"/>
      <c r="J21" s="312"/>
      <c r="K21" s="312"/>
      <c r="L21" s="312"/>
      <c r="M21" s="758"/>
    </row>
    <row r="22" spans="1:13" ht="18.75" customHeight="1">
      <c r="A22" s="302"/>
      <c r="B22" s="311">
        <v>14</v>
      </c>
      <c r="C22" s="311"/>
      <c r="D22" s="311"/>
      <c r="E22" s="312"/>
      <c r="F22" s="313"/>
      <c r="G22" s="312"/>
      <c r="H22" s="312"/>
      <c r="I22" s="312"/>
      <c r="J22" s="312"/>
      <c r="K22" s="312"/>
      <c r="L22" s="312"/>
      <c r="M22" s="758"/>
    </row>
    <row r="23" spans="1:13" ht="18.75" customHeight="1">
      <c r="A23" s="302"/>
      <c r="B23" s="311">
        <v>15</v>
      </c>
      <c r="C23" s="311"/>
      <c r="D23" s="311"/>
      <c r="E23" s="312"/>
      <c r="F23" s="313"/>
      <c r="G23" s="312"/>
      <c r="H23" s="312"/>
      <c r="I23" s="312"/>
      <c r="J23" s="312"/>
      <c r="K23" s="312"/>
      <c r="L23" s="312"/>
      <c r="M23" s="759"/>
    </row>
    <row r="24" spans="1:13" ht="18.75" customHeight="1">
      <c r="A24" s="302"/>
      <c r="B24" s="760" t="s">
        <v>411</v>
      </c>
      <c r="C24" s="760"/>
      <c r="D24" s="760"/>
      <c r="E24" s="314">
        <f t="shared" ref="E24:M24" si="0">SUM(E9:E23)</f>
        <v>13096200</v>
      </c>
      <c r="F24" s="314">
        <f t="shared" si="0"/>
        <v>6266000</v>
      </c>
      <c r="G24" s="314">
        <f t="shared" si="0"/>
        <v>888000</v>
      </c>
      <c r="H24" s="314">
        <f t="shared" si="0"/>
        <v>2440400</v>
      </c>
      <c r="I24" s="314">
        <f t="shared" si="0"/>
        <v>2440400</v>
      </c>
      <c r="J24" s="314">
        <f t="shared" si="0"/>
        <v>657000</v>
      </c>
      <c r="K24" s="314">
        <f t="shared" si="0"/>
        <v>404400</v>
      </c>
      <c r="L24" s="314">
        <f t="shared" si="0"/>
        <v>0</v>
      </c>
      <c r="M24" s="314">
        <f t="shared" si="0"/>
        <v>400000</v>
      </c>
    </row>
    <row r="25" spans="1:13" ht="18.75" customHeight="1">
      <c r="A25" s="302"/>
      <c r="B25" s="760" t="s">
        <v>412</v>
      </c>
      <c r="C25" s="760"/>
      <c r="D25" s="760"/>
      <c r="E25" s="761">
        <f>SUM(F24:M24)</f>
        <v>13496200</v>
      </c>
      <c r="F25" s="761"/>
      <c r="G25" s="761"/>
      <c r="H25" s="761"/>
      <c r="I25" s="761"/>
      <c r="J25" s="761"/>
      <c r="K25" s="761"/>
      <c r="L25" s="761"/>
      <c r="M25" s="761"/>
    </row>
    <row r="26" spans="1:13" ht="18.75" customHeight="1">
      <c r="A26" s="315"/>
      <c r="B26" s="303"/>
      <c r="C26" s="303"/>
      <c r="D26" s="303"/>
      <c r="E26" s="304"/>
      <c r="F26" s="305"/>
      <c r="G26" s="304"/>
      <c r="H26" s="304"/>
      <c r="I26" s="304"/>
      <c r="J26" s="304"/>
      <c r="K26" s="304"/>
      <c r="L26" s="304"/>
      <c r="M26" s="316"/>
    </row>
    <row r="27" spans="1:13" ht="18.75" customHeight="1">
      <c r="A27" s="320"/>
    </row>
    <row r="28" spans="1:13" ht="18.75" customHeight="1">
      <c r="A28" s="321"/>
    </row>
    <row r="29" spans="1:13" ht="18.75" customHeight="1">
      <c r="A29" s="321"/>
    </row>
    <row r="30" spans="1:13" ht="18.75" customHeight="1">
      <c r="A30" s="302"/>
    </row>
    <row r="31" spans="1:13" ht="18.75" customHeight="1">
      <c r="A31" s="302"/>
    </row>
    <row r="32" spans="1:13" ht="18.75" customHeight="1">
      <c r="A32" s="302"/>
    </row>
    <row r="33" spans="1:1" ht="18.75" customHeight="1">
      <c r="A33" s="302"/>
    </row>
    <row r="34" spans="1:1" ht="18.75" customHeight="1">
      <c r="A34" s="302"/>
    </row>
    <row r="35" spans="1:1" ht="18.75" customHeight="1">
      <c r="A35" s="302"/>
    </row>
    <row r="36" spans="1:1" ht="18.75" customHeight="1">
      <c r="A36" s="302"/>
    </row>
    <row r="37" spans="1:1" ht="18.75" customHeight="1">
      <c r="A37" s="302"/>
    </row>
    <row r="38" spans="1:1" ht="18.75" customHeight="1">
      <c r="A38" s="302"/>
    </row>
    <row r="39" spans="1:1" ht="18.75" customHeight="1">
      <c r="A39" s="302"/>
    </row>
    <row r="40" spans="1:1" ht="18.75" customHeight="1">
      <c r="A40" s="302"/>
    </row>
    <row r="41" spans="1:1" ht="18" customHeight="1">
      <c r="A41" s="315"/>
    </row>
    <row r="42" spans="1:1" ht="15.75" customHeight="1"/>
  </sheetData>
  <mergeCells count="18">
    <mergeCell ref="B2:M2"/>
    <mergeCell ref="B4:B8"/>
    <mergeCell ref="C4:C8"/>
    <mergeCell ref="D4:D8"/>
    <mergeCell ref="E4:L4"/>
    <mergeCell ref="E5:E8"/>
    <mergeCell ref="M5:M8"/>
    <mergeCell ref="F6:F8"/>
    <mergeCell ref="G6:G8"/>
    <mergeCell ref="M9:M23"/>
    <mergeCell ref="B24:D24"/>
    <mergeCell ref="B25:D25"/>
    <mergeCell ref="E25:M25"/>
    <mergeCell ref="L6:L8"/>
    <mergeCell ref="H6:H8"/>
    <mergeCell ref="I6:I8"/>
    <mergeCell ref="J6:J8"/>
    <mergeCell ref="K6:K8"/>
  </mergeCells>
  <phoneticPr fontId="5"/>
  <pageMargins left="0.31496062992125984" right="0" top="0.55118110236220474" bottom="0.35433070866141736" header="0" footer="0"/>
  <pageSetup paperSize="9" scale="6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sheetPr>
  <dimension ref="B1:M40"/>
  <sheetViews>
    <sheetView view="pageBreakPreview" zoomScale="85" zoomScaleNormal="100" zoomScaleSheetLayoutView="85" workbookViewId="0">
      <selection activeCell="G4" sqref="G4"/>
    </sheetView>
  </sheetViews>
  <sheetFormatPr defaultRowHeight="18.75"/>
  <cols>
    <col min="1" max="1" width="0.875" customWidth="1"/>
    <col min="2" max="2" width="4.5" customWidth="1"/>
    <col min="3" max="3" width="18.75" customWidth="1"/>
    <col min="4" max="4" width="4.75" customWidth="1"/>
    <col min="5" max="5" width="8.375" customWidth="1"/>
    <col min="6" max="6" width="15.375" customWidth="1"/>
    <col min="7" max="7" width="19.625" customWidth="1"/>
    <col min="8" max="8" width="7.75" customWidth="1"/>
    <col min="9" max="9" width="11.25" customWidth="1"/>
    <col min="10" max="10" width="8" customWidth="1"/>
    <col min="11" max="11" width="15.625" customWidth="1"/>
    <col min="12" max="13" width="6.75" customWidth="1"/>
    <col min="16" max="16" width="9" customWidth="1"/>
  </cols>
  <sheetData>
    <row r="1" spans="2:13" ht="19.5">
      <c r="B1" s="4" t="s">
        <v>236</v>
      </c>
    </row>
    <row r="2" spans="2:13" ht="48" customHeight="1">
      <c r="B2" s="781" t="s">
        <v>235</v>
      </c>
      <c r="C2" s="781"/>
      <c r="D2" s="781"/>
      <c r="E2" s="781"/>
      <c r="F2" s="781"/>
      <c r="G2" s="781"/>
      <c r="H2" s="781"/>
      <c r="I2" s="781"/>
      <c r="J2" s="781"/>
      <c r="K2" s="781"/>
      <c r="L2" s="781"/>
      <c r="M2" s="781"/>
    </row>
    <row r="3" spans="2:13" ht="59.25" customHeight="1">
      <c r="B3" s="234" t="s">
        <v>18</v>
      </c>
      <c r="C3" s="235" t="s">
        <v>19</v>
      </c>
      <c r="D3" s="236" t="s">
        <v>20</v>
      </c>
      <c r="E3" s="237" t="s">
        <v>474</v>
      </c>
      <c r="F3" s="238" t="s">
        <v>370</v>
      </c>
      <c r="G3" s="235" t="s">
        <v>21</v>
      </c>
      <c r="H3" s="239" t="s">
        <v>529</v>
      </c>
      <c r="I3" s="235" t="s">
        <v>475</v>
      </c>
      <c r="J3" s="240" t="s">
        <v>362</v>
      </c>
      <c r="K3" s="240" t="s">
        <v>530</v>
      </c>
      <c r="L3" s="240" t="s">
        <v>354</v>
      </c>
      <c r="M3" s="240" t="s">
        <v>473</v>
      </c>
    </row>
    <row r="4" spans="2:13" ht="72.75" customHeight="1">
      <c r="B4" s="241">
        <v>1</v>
      </c>
      <c r="C4" s="294"/>
      <c r="D4" s="242"/>
      <c r="E4" s="242"/>
      <c r="F4" s="242"/>
      <c r="G4" s="293"/>
      <c r="H4" s="243"/>
      <c r="I4" s="293"/>
      <c r="J4" s="293"/>
      <c r="K4" s="293" t="s">
        <v>392</v>
      </c>
      <c r="L4" s="293"/>
      <c r="M4" s="293"/>
    </row>
    <row r="5" spans="2:13" ht="72.75" customHeight="1">
      <c r="B5" s="241">
        <v>2</v>
      </c>
      <c r="C5" s="294"/>
      <c r="D5" s="242"/>
      <c r="E5" s="242"/>
      <c r="F5" s="242"/>
      <c r="G5" s="293"/>
      <c r="H5" s="243"/>
      <c r="I5" s="293"/>
      <c r="J5" s="293"/>
      <c r="K5" s="293" t="s">
        <v>392</v>
      </c>
      <c r="L5" s="293"/>
      <c r="M5" s="293"/>
    </row>
    <row r="6" spans="2:13" ht="72.75" customHeight="1">
      <c r="B6" s="241">
        <v>3</v>
      </c>
      <c r="C6" s="294"/>
      <c r="D6" s="242"/>
      <c r="E6" s="242"/>
      <c r="F6" s="242"/>
      <c r="G6" s="293"/>
      <c r="H6" s="243"/>
      <c r="I6" s="293"/>
      <c r="J6" s="293"/>
      <c r="K6" s="293" t="s">
        <v>34</v>
      </c>
      <c r="L6" s="293"/>
      <c r="M6" s="293"/>
    </row>
    <row r="7" spans="2:13" ht="72.75" customHeight="1">
      <c r="B7" s="241">
        <v>4</v>
      </c>
      <c r="C7" s="294"/>
      <c r="D7" s="242"/>
      <c r="E7" s="242"/>
      <c r="F7" s="242"/>
      <c r="G7" s="293"/>
      <c r="H7" s="243"/>
      <c r="I7" s="293"/>
      <c r="J7" s="293"/>
      <c r="K7" s="293" t="s">
        <v>34</v>
      </c>
      <c r="L7" s="293"/>
      <c r="M7" s="293"/>
    </row>
    <row r="8" spans="2:13" ht="72.75" customHeight="1">
      <c r="B8" s="241">
        <v>5</v>
      </c>
      <c r="C8" s="294"/>
      <c r="D8" s="242"/>
      <c r="E8" s="242"/>
      <c r="F8" s="242"/>
      <c r="G8" s="293"/>
      <c r="H8" s="243"/>
      <c r="I8" s="293"/>
      <c r="J8" s="293"/>
      <c r="K8" s="293" t="s">
        <v>34</v>
      </c>
      <c r="L8" s="293"/>
      <c r="M8" s="293"/>
    </row>
    <row r="9" spans="2:13" ht="72.75" customHeight="1">
      <c r="B9" s="241">
        <v>6</v>
      </c>
      <c r="C9" s="294"/>
      <c r="D9" s="242"/>
      <c r="E9" s="242"/>
      <c r="F9" s="242"/>
      <c r="G9" s="293"/>
      <c r="H9" s="243"/>
      <c r="I9" s="293"/>
      <c r="J9" s="293"/>
      <c r="K9" s="293" t="s">
        <v>34</v>
      </c>
      <c r="L9" s="293"/>
      <c r="M9" s="293"/>
    </row>
    <row r="10" spans="2:13" ht="72.75" customHeight="1">
      <c r="B10" s="241">
        <v>7</v>
      </c>
      <c r="C10" s="294"/>
      <c r="D10" s="242"/>
      <c r="E10" s="242"/>
      <c r="F10" s="242"/>
      <c r="G10" s="293"/>
      <c r="H10" s="243"/>
      <c r="I10" s="293"/>
      <c r="J10" s="293"/>
      <c r="K10" s="293" t="s">
        <v>34</v>
      </c>
      <c r="L10" s="293"/>
      <c r="M10" s="293"/>
    </row>
    <row r="11" spans="2:13" ht="72.75" customHeight="1">
      <c r="B11" s="241">
        <v>8</v>
      </c>
      <c r="C11" s="294"/>
      <c r="D11" s="242"/>
      <c r="E11" s="242"/>
      <c r="F11" s="242"/>
      <c r="G11" s="293"/>
      <c r="H11" s="243"/>
      <c r="I11" s="293"/>
      <c r="J11" s="293"/>
      <c r="K11" s="293" t="s">
        <v>34</v>
      </c>
      <c r="L11" s="293"/>
      <c r="M11" s="293"/>
    </row>
    <row r="12" spans="2:13" ht="72.75" customHeight="1">
      <c r="B12" s="241">
        <v>9</v>
      </c>
      <c r="C12" s="294"/>
      <c r="D12" s="242"/>
      <c r="E12" s="242"/>
      <c r="F12" s="242"/>
      <c r="G12" s="293"/>
      <c r="H12" s="243"/>
      <c r="I12" s="293"/>
      <c r="J12" s="293"/>
      <c r="K12" s="293" t="s">
        <v>34</v>
      </c>
      <c r="L12" s="293"/>
      <c r="M12" s="293"/>
    </row>
    <row r="13" spans="2:13" ht="72.75" customHeight="1">
      <c r="B13" s="241">
        <v>10</v>
      </c>
      <c r="C13" s="294"/>
      <c r="D13" s="242"/>
      <c r="E13" s="242"/>
      <c r="F13" s="242"/>
      <c r="G13" s="293"/>
      <c r="H13" s="243"/>
      <c r="I13" s="293"/>
      <c r="J13" s="293"/>
      <c r="K13" s="293" t="s">
        <v>34</v>
      </c>
      <c r="L13" s="293"/>
      <c r="M13" s="293"/>
    </row>
    <row r="14" spans="2:13" ht="72.75" customHeight="1">
      <c r="B14" s="241">
        <v>11</v>
      </c>
      <c r="C14" s="294"/>
      <c r="D14" s="242"/>
      <c r="E14" s="242"/>
      <c r="F14" s="242"/>
      <c r="G14" s="293"/>
      <c r="H14" s="243"/>
      <c r="I14" s="293"/>
      <c r="J14" s="293"/>
      <c r="K14" s="293" t="s">
        <v>34</v>
      </c>
      <c r="L14" s="293"/>
      <c r="M14" s="293"/>
    </row>
    <row r="15" spans="2:13" ht="72.75" customHeight="1">
      <c r="B15" s="241">
        <v>12</v>
      </c>
      <c r="C15" s="294"/>
      <c r="D15" s="242"/>
      <c r="E15" s="242"/>
      <c r="F15" s="242"/>
      <c r="G15" s="293"/>
      <c r="H15" s="243"/>
      <c r="I15" s="293"/>
      <c r="J15" s="293"/>
      <c r="K15" s="293" t="s">
        <v>34</v>
      </c>
      <c r="L15" s="293"/>
      <c r="M15" s="293"/>
    </row>
    <row r="16" spans="2:13" ht="72.75" customHeight="1">
      <c r="B16" s="241">
        <v>13</v>
      </c>
      <c r="C16" s="294"/>
      <c r="D16" s="242"/>
      <c r="E16" s="242"/>
      <c r="F16" s="242"/>
      <c r="G16" s="293"/>
      <c r="H16" s="243"/>
      <c r="I16" s="293"/>
      <c r="J16" s="293"/>
      <c r="K16" s="293" t="s">
        <v>34</v>
      </c>
      <c r="L16" s="293"/>
      <c r="M16" s="293"/>
    </row>
    <row r="17" spans="2:13" ht="72.75" customHeight="1">
      <c r="B17" s="241">
        <v>14</v>
      </c>
      <c r="C17" s="294"/>
      <c r="D17" s="242"/>
      <c r="E17" s="242"/>
      <c r="F17" s="242"/>
      <c r="G17" s="293"/>
      <c r="H17" s="243"/>
      <c r="I17" s="293"/>
      <c r="J17" s="293"/>
      <c r="K17" s="293" t="s">
        <v>34</v>
      </c>
      <c r="L17" s="293"/>
      <c r="M17" s="293"/>
    </row>
    <row r="18" spans="2:13" ht="72.75" customHeight="1">
      <c r="B18" s="241">
        <v>15</v>
      </c>
      <c r="C18" s="294"/>
      <c r="D18" s="242"/>
      <c r="E18" s="242"/>
      <c r="F18" s="242"/>
      <c r="G18" s="293"/>
      <c r="H18" s="243"/>
      <c r="I18" s="293"/>
      <c r="J18" s="293"/>
      <c r="K18" s="293" t="s">
        <v>34</v>
      </c>
      <c r="L18" s="293"/>
      <c r="M18" s="293"/>
    </row>
    <row r="19" spans="2:13" ht="72.75" customHeight="1">
      <c r="B19" s="241">
        <v>16</v>
      </c>
      <c r="C19" s="294"/>
      <c r="D19" s="242"/>
      <c r="E19" s="242"/>
      <c r="F19" s="242"/>
      <c r="G19" s="293"/>
      <c r="H19" s="243"/>
      <c r="I19" s="293"/>
      <c r="J19" s="293"/>
      <c r="K19" s="293" t="s">
        <v>34</v>
      </c>
      <c r="L19" s="293"/>
      <c r="M19" s="293"/>
    </row>
    <row r="20" spans="2:13" ht="72.75" customHeight="1">
      <c r="B20" s="241">
        <v>17</v>
      </c>
      <c r="C20" s="294"/>
      <c r="D20" s="242"/>
      <c r="E20" s="242"/>
      <c r="F20" s="242"/>
      <c r="G20" s="293"/>
      <c r="H20" s="243"/>
      <c r="I20" s="293"/>
      <c r="J20" s="293"/>
      <c r="K20" s="293" t="s">
        <v>34</v>
      </c>
      <c r="L20" s="293"/>
      <c r="M20" s="293"/>
    </row>
    <row r="21" spans="2:13" ht="72.75" customHeight="1">
      <c r="B21" s="241">
        <v>18</v>
      </c>
      <c r="C21" s="294"/>
      <c r="D21" s="242"/>
      <c r="E21" s="242"/>
      <c r="F21" s="242"/>
      <c r="G21" s="293"/>
      <c r="H21" s="243"/>
      <c r="I21" s="293"/>
      <c r="J21" s="293"/>
      <c r="K21" s="293" t="s">
        <v>34</v>
      </c>
      <c r="L21" s="293"/>
      <c r="M21" s="293"/>
    </row>
    <row r="22" spans="2:13" ht="72.75" customHeight="1">
      <c r="B22" s="241">
        <v>19</v>
      </c>
      <c r="C22" s="294"/>
      <c r="D22" s="242"/>
      <c r="E22" s="242"/>
      <c r="F22" s="242"/>
      <c r="G22" s="293"/>
      <c r="H22" s="243"/>
      <c r="I22" s="293"/>
      <c r="J22" s="293"/>
      <c r="K22" s="293" t="s">
        <v>34</v>
      </c>
      <c r="L22" s="293"/>
      <c r="M22" s="293"/>
    </row>
    <row r="23" spans="2:13" ht="72.75" customHeight="1">
      <c r="B23" s="241">
        <v>20</v>
      </c>
      <c r="C23" s="294"/>
      <c r="D23" s="242"/>
      <c r="E23" s="242"/>
      <c r="F23" s="242"/>
      <c r="G23" s="293"/>
      <c r="H23" s="243"/>
      <c r="I23" s="293"/>
      <c r="J23" s="293"/>
      <c r="K23" s="293" t="s">
        <v>34</v>
      </c>
      <c r="L23" s="293"/>
      <c r="M23" s="293"/>
    </row>
    <row r="24" spans="2:13" ht="72.75" customHeight="1">
      <c r="B24" s="241">
        <v>21</v>
      </c>
      <c r="C24" s="294"/>
      <c r="D24" s="242"/>
      <c r="E24" s="242"/>
      <c r="F24" s="242"/>
      <c r="G24" s="293"/>
      <c r="H24" s="243"/>
      <c r="I24" s="293"/>
      <c r="J24" s="293"/>
      <c r="K24" s="293" t="s">
        <v>34</v>
      </c>
      <c r="L24" s="293"/>
      <c r="M24" s="293"/>
    </row>
    <row r="25" spans="2:13" ht="72.75" customHeight="1">
      <c r="B25" s="241">
        <v>22</v>
      </c>
      <c r="C25" s="294"/>
      <c r="D25" s="242"/>
      <c r="E25" s="242"/>
      <c r="F25" s="242"/>
      <c r="G25" s="293"/>
      <c r="H25" s="243"/>
      <c r="I25" s="293"/>
      <c r="J25" s="293"/>
      <c r="K25" s="293" t="s">
        <v>34</v>
      </c>
      <c r="L25" s="293"/>
      <c r="M25" s="293"/>
    </row>
    <row r="26" spans="2:13" ht="72.75" customHeight="1">
      <c r="B26" s="241">
        <v>23</v>
      </c>
      <c r="C26" s="294"/>
      <c r="D26" s="242"/>
      <c r="E26" s="242"/>
      <c r="F26" s="242"/>
      <c r="G26" s="293"/>
      <c r="H26" s="243"/>
      <c r="I26" s="293"/>
      <c r="J26" s="293"/>
      <c r="K26" s="293" t="s">
        <v>34</v>
      </c>
      <c r="L26" s="293"/>
      <c r="M26" s="293"/>
    </row>
    <row r="27" spans="2:13" ht="72.75" customHeight="1">
      <c r="B27" s="241">
        <v>24</v>
      </c>
      <c r="C27" s="294"/>
      <c r="D27" s="242"/>
      <c r="E27" s="242"/>
      <c r="F27" s="242"/>
      <c r="G27" s="293"/>
      <c r="H27" s="243"/>
      <c r="I27" s="293"/>
      <c r="J27" s="293"/>
      <c r="K27" s="293" t="s">
        <v>34</v>
      </c>
      <c r="L27" s="293"/>
      <c r="M27" s="293"/>
    </row>
    <row r="28" spans="2:13" ht="23.25" hidden="1" customHeight="1">
      <c r="B28" s="360"/>
      <c r="C28" s="361"/>
      <c r="D28" s="361" t="s">
        <v>440</v>
      </c>
      <c r="E28" s="13">
        <f>+COUNTIF($E$4:$E$27,D28)</f>
        <v>0</v>
      </c>
      <c r="F28" s="361" t="s">
        <v>441</v>
      </c>
      <c r="G28" s="13">
        <f>+COUNTIF($F$4:$F$27,F28)</f>
        <v>0</v>
      </c>
      <c r="H28" s="361"/>
      <c r="I28" s="361"/>
      <c r="J28" s="252"/>
    </row>
    <row r="29" spans="2:13" ht="23.25" hidden="1" customHeight="1">
      <c r="B29" s="356"/>
      <c r="C29" s="357"/>
      <c r="D29" s="362" t="s">
        <v>442</v>
      </c>
      <c r="E29" s="13">
        <f>+COUNTIF($E$4:$E$27,D29)</f>
        <v>0</v>
      </c>
      <c r="F29" s="362" t="s">
        <v>444</v>
      </c>
      <c r="G29" s="13">
        <f>+COUNTIF($F$4:$F$27,F29)</f>
        <v>0</v>
      </c>
      <c r="H29" s="357"/>
      <c r="I29" s="357"/>
      <c r="J29" s="357"/>
    </row>
    <row r="30" spans="2:13" ht="21.75" hidden="1" customHeight="1">
      <c r="B30" s="362"/>
      <c r="C30" s="362"/>
      <c r="F30" s="361" t="s">
        <v>443</v>
      </c>
      <c r="G30" s="13">
        <f>+COUNTIF($F$4:$F$27,F30)</f>
        <v>0</v>
      </c>
      <c r="H30" s="362"/>
      <c r="I30" s="362"/>
      <c r="J30" s="251"/>
    </row>
    <row r="31" spans="2:13" hidden="1">
      <c r="C31" t="s">
        <v>369</v>
      </c>
    </row>
    <row r="32" spans="2:13" hidden="1">
      <c r="C32" t="s">
        <v>349</v>
      </c>
    </row>
    <row r="33" spans="3:3" hidden="1">
      <c r="C33" t="s">
        <v>350</v>
      </c>
    </row>
    <row r="34" spans="3:3" hidden="1">
      <c r="C34" t="s">
        <v>351</v>
      </c>
    </row>
    <row r="35" spans="3:3" hidden="1">
      <c r="C35" t="s">
        <v>352</v>
      </c>
    </row>
    <row r="36" spans="3:3" hidden="1">
      <c r="C36" t="s">
        <v>355</v>
      </c>
    </row>
    <row r="37" spans="3:3" hidden="1">
      <c r="C37" t="s">
        <v>356</v>
      </c>
    </row>
    <row r="38" spans="3:3" hidden="1">
      <c r="C38" t="s">
        <v>357</v>
      </c>
    </row>
    <row r="39" spans="3:3" hidden="1">
      <c r="C39" t="s">
        <v>358</v>
      </c>
    </row>
    <row r="40" spans="3:3" hidden="1">
      <c r="C40" t="s">
        <v>353</v>
      </c>
    </row>
  </sheetData>
  <mergeCells count="1">
    <mergeCell ref="B2:M2"/>
  </mergeCells>
  <phoneticPr fontId="5"/>
  <dataValidations count="5">
    <dataValidation type="list" allowBlank="1" showInputMessage="1" showErrorMessage="1" sqref="G4:G27" xr:uid="{00000000-0002-0000-0A00-000000000000}">
      <formula1>$C$31:$C$40</formula1>
    </dataValidation>
    <dataValidation type="list" allowBlank="1" showInputMessage="1" showErrorMessage="1" sqref="L4:M27" xr:uid="{00000000-0002-0000-0A00-000001000000}">
      <formula1>"○"</formula1>
    </dataValidation>
    <dataValidation type="list" allowBlank="1" showInputMessage="1" showErrorMessage="1" sqref="D4:D27" xr:uid="{00000000-0002-0000-0A00-000002000000}">
      <formula1>"男,女"</formula1>
    </dataValidation>
    <dataValidation type="list" allowBlank="1" showInputMessage="1" showErrorMessage="1" sqref="E4:E27" xr:uid="{00000000-0002-0000-0A00-000003000000}">
      <formula1>"常勤,非常勤"</formula1>
    </dataValidation>
    <dataValidation type="list" allowBlank="1" showInputMessage="1" showErrorMessage="1" sqref="F4:F27" xr:uid="{00000000-0002-0000-0A00-000004000000}">
      <formula1>"放課後児童支援員,みなし支援員,補助員 "</formula1>
    </dataValidation>
  </dataValidations>
  <pageMargins left="0.70866141732283472" right="0.70866141732283472" top="0.74803149606299213" bottom="0.74803149606299213" header="0.31496062992125984" footer="0.31496062992125984"/>
  <pageSetup paperSize="9" scale="60" fitToWidth="0" orientation="portrait" blackAndWhite="1" r:id="rId1"/>
  <rowBreaks count="1" manualBreakCount="1">
    <brk id="15" max="11"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pageSetUpPr fitToPage="1"/>
  </sheetPr>
  <dimension ref="A1:R68"/>
  <sheetViews>
    <sheetView view="pageBreakPreview" zoomScaleNormal="100" workbookViewId="0">
      <selection activeCell="B5" sqref="B5"/>
    </sheetView>
  </sheetViews>
  <sheetFormatPr defaultRowHeight="13.5"/>
  <cols>
    <col min="1" max="1" width="3.875" style="13" customWidth="1"/>
    <col min="2" max="2" width="13.875" style="13" customWidth="1"/>
    <col min="3" max="3" width="8.5" style="13" customWidth="1"/>
    <col min="4" max="5" width="4" style="13" customWidth="1"/>
    <col min="6" max="6" width="19.875" style="13" customWidth="1"/>
    <col min="7" max="8" width="9.625" style="13" customWidth="1"/>
    <col min="9" max="9" width="11.625" style="13" customWidth="1"/>
    <col min="10" max="11" width="13.375" style="13" customWidth="1"/>
    <col min="12" max="14" width="5.625" style="13" customWidth="1"/>
    <col min="15" max="15" width="13.875" style="13" customWidth="1"/>
    <col min="16" max="16" width="5.125" style="13" customWidth="1"/>
    <col min="17" max="17" width="17.25" style="13" customWidth="1"/>
    <col min="18" max="16384" width="9" style="13"/>
  </cols>
  <sheetData>
    <row r="1" spans="1:18" ht="21.75" customHeight="1">
      <c r="A1" s="74" t="s">
        <v>223</v>
      </c>
      <c r="I1" s="14"/>
      <c r="L1" s="14" t="s">
        <v>170</v>
      </c>
      <c r="M1" s="14"/>
      <c r="N1" s="15"/>
      <c r="O1" s="788">
        <f>+様式７!C11</f>
        <v>0</v>
      </c>
      <c r="P1" s="788"/>
      <c r="Q1" s="788"/>
    </row>
    <row r="2" spans="1:18" ht="3" customHeight="1">
      <c r="I2" s="16"/>
      <c r="L2" s="16"/>
      <c r="M2" s="16"/>
      <c r="N2" s="16"/>
      <c r="P2" s="16"/>
      <c r="Q2" s="16"/>
    </row>
    <row r="3" spans="1:18" ht="21" customHeight="1">
      <c r="A3" s="784" t="s">
        <v>171</v>
      </c>
      <c r="B3" s="784" t="s">
        <v>172</v>
      </c>
      <c r="C3" s="784" t="s">
        <v>173</v>
      </c>
      <c r="D3" s="782" t="s">
        <v>174</v>
      </c>
      <c r="E3" s="782" t="s">
        <v>175</v>
      </c>
      <c r="F3" s="784" t="s">
        <v>176</v>
      </c>
      <c r="G3" s="784" t="s">
        <v>177</v>
      </c>
      <c r="H3" s="784"/>
      <c r="I3" s="789" t="s">
        <v>322</v>
      </c>
      <c r="J3" s="784" t="s">
        <v>178</v>
      </c>
      <c r="K3" s="784"/>
      <c r="L3" s="791" t="s">
        <v>179</v>
      </c>
      <c r="M3" s="792"/>
      <c r="N3" s="793"/>
      <c r="O3" s="794" t="s">
        <v>180</v>
      </c>
      <c r="P3" s="785" t="s">
        <v>181</v>
      </c>
      <c r="Q3" s="787" t="s">
        <v>182</v>
      </c>
    </row>
    <row r="4" spans="1:18" ht="24.75" customHeight="1">
      <c r="A4" s="784"/>
      <c r="B4" s="784"/>
      <c r="C4" s="784"/>
      <c r="D4" s="783"/>
      <c r="E4" s="783"/>
      <c r="F4" s="784"/>
      <c r="G4" s="17" t="s">
        <v>183</v>
      </c>
      <c r="H4" s="17" t="s">
        <v>184</v>
      </c>
      <c r="I4" s="790"/>
      <c r="J4" s="17" t="s">
        <v>183</v>
      </c>
      <c r="K4" s="17" t="s">
        <v>184</v>
      </c>
      <c r="L4" s="18" t="s">
        <v>185</v>
      </c>
      <c r="M4" s="18" t="s">
        <v>186</v>
      </c>
      <c r="N4" s="18" t="s">
        <v>122</v>
      </c>
      <c r="O4" s="794"/>
      <c r="P4" s="786"/>
      <c r="Q4" s="784"/>
    </row>
    <row r="5" spans="1:18" ht="25.5" customHeight="1">
      <c r="A5" s="20"/>
      <c r="B5" s="20"/>
      <c r="C5" s="20"/>
      <c r="D5" s="20"/>
      <c r="E5" s="20"/>
      <c r="F5" s="20"/>
      <c r="G5" s="20"/>
      <c r="H5" s="20"/>
      <c r="I5" s="20"/>
      <c r="J5" s="20"/>
      <c r="K5" s="20"/>
      <c r="L5" s="20"/>
      <c r="M5" s="20"/>
      <c r="N5" s="20"/>
      <c r="O5" s="20"/>
      <c r="P5" s="373"/>
      <c r="Q5" s="20"/>
      <c r="R5" s="13" t="s">
        <v>278</v>
      </c>
    </row>
    <row r="6" spans="1:18" ht="25.5" customHeight="1">
      <c r="A6" s="21"/>
      <c r="B6" s="21"/>
      <c r="C6" s="21"/>
      <c r="D6" s="21"/>
      <c r="E6" s="21"/>
      <c r="F6" s="21"/>
      <c r="G6" s="21"/>
      <c r="H6" s="21"/>
      <c r="I6" s="21"/>
      <c r="J6" s="21"/>
      <c r="K6" s="21"/>
      <c r="L6" s="21"/>
      <c r="M6" s="21"/>
      <c r="N6" s="21"/>
      <c r="O6" s="21"/>
      <c r="P6" s="21"/>
      <c r="Q6" s="21"/>
    </row>
    <row r="7" spans="1:18" ht="25.5" customHeight="1">
      <c r="A7" s="21"/>
      <c r="B7" s="21"/>
      <c r="C7" s="21"/>
      <c r="D7" s="21"/>
      <c r="E7" s="21"/>
      <c r="F7" s="21"/>
      <c r="G7" s="21"/>
      <c r="H7" s="21"/>
      <c r="I7" s="21"/>
      <c r="J7" s="21"/>
      <c r="K7" s="21"/>
      <c r="L7" s="21"/>
      <c r="M7" s="21"/>
      <c r="N7" s="21"/>
      <c r="O7" s="21"/>
      <c r="P7" s="21"/>
      <c r="Q7" s="21"/>
    </row>
    <row r="8" spans="1:18" ht="25.5" customHeight="1">
      <c r="A8" s="21"/>
      <c r="B8" s="21"/>
      <c r="C8" s="21"/>
      <c r="D8" s="21"/>
      <c r="E8" s="21"/>
      <c r="F8" s="21"/>
      <c r="G8" s="21"/>
      <c r="H8" s="21"/>
      <c r="I8" s="21"/>
      <c r="J8" s="21"/>
      <c r="K8" s="21"/>
      <c r="L8" s="21"/>
      <c r="M8" s="21"/>
      <c r="N8" s="21"/>
      <c r="O8" s="21"/>
      <c r="P8" s="21"/>
      <c r="Q8" s="21"/>
    </row>
    <row r="9" spans="1:18" ht="25.5" customHeight="1">
      <c r="A9" s="21"/>
      <c r="B9" s="21"/>
      <c r="C9" s="21"/>
      <c r="D9" s="21"/>
      <c r="E9" s="21"/>
      <c r="F9" s="21"/>
      <c r="G9" s="21"/>
      <c r="H9" s="21"/>
      <c r="I9" s="21"/>
      <c r="J9" s="21"/>
      <c r="K9" s="21"/>
      <c r="L9" s="21"/>
      <c r="M9" s="21"/>
      <c r="N9" s="21"/>
      <c r="O9" s="21"/>
      <c r="P9" s="21"/>
      <c r="Q9" s="21"/>
    </row>
    <row r="10" spans="1:18" ht="25.5" customHeight="1">
      <c r="A10" s="21"/>
      <c r="B10" s="21"/>
      <c r="C10" s="21"/>
      <c r="D10" s="21"/>
      <c r="E10" s="21"/>
      <c r="F10" s="21"/>
      <c r="G10" s="21"/>
      <c r="H10" s="21"/>
      <c r="I10" s="21"/>
      <c r="J10" s="21"/>
      <c r="K10" s="21"/>
      <c r="L10" s="21"/>
      <c r="M10" s="21"/>
      <c r="N10" s="21"/>
      <c r="O10" s="21"/>
      <c r="P10" s="21"/>
      <c r="Q10" s="21"/>
    </row>
    <row r="11" spans="1:18" ht="25.5" customHeight="1">
      <c r="A11" s="21"/>
      <c r="B11" s="21"/>
      <c r="C11" s="21"/>
      <c r="D11" s="21"/>
      <c r="E11" s="21"/>
      <c r="F11" s="21"/>
      <c r="G11" s="21"/>
      <c r="H11" s="21"/>
      <c r="I11" s="21"/>
      <c r="J11" s="21"/>
      <c r="K11" s="21"/>
      <c r="L11" s="21"/>
      <c r="M11" s="21"/>
      <c r="N11" s="21"/>
      <c r="O11" s="21"/>
      <c r="P11" s="21"/>
      <c r="Q11" s="21"/>
    </row>
    <row r="12" spans="1:18" ht="25.5" customHeight="1">
      <c r="A12" s="21"/>
      <c r="B12" s="21"/>
      <c r="C12" s="21"/>
      <c r="D12" s="21"/>
      <c r="E12" s="21"/>
      <c r="F12" s="21"/>
      <c r="G12" s="21"/>
      <c r="H12" s="21"/>
      <c r="I12" s="21"/>
      <c r="J12" s="21"/>
      <c r="K12" s="21"/>
      <c r="L12" s="21"/>
      <c r="M12" s="21"/>
      <c r="N12" s="21"/>
      <c r="O12" s="21"/>
      <c r="P12" s="21"/>
      <c r="Q12" s="21"/>
    </row>
    <row r="13" spans="1:18" ht="25.5" customHeight="1">
      <c r="A13" s="21"/>
      <c r="B13" s="21"/>
      <c r="C13" s="21"/>
      <c r="D13" s="21"/>
      <c r="E13" s="21"/>
      <c r="F13" s="21"/>
      <c r="G13" s="21"/>
      <c r="H13" s="21"/>
      <c r="I13" s="21"/>
      <c r="J13" s="21"/>
      <c r="K13" s="21"/>
      <c r="L13" s="21"/>
      <c r="M13" s="21"/>
      <c r="N13" s="21"/>
      <c r="O13" s="21"/>
      <c r="P13" s="21"/>
      <c r="Q13" s="21"/>
    </row>
    <row r="14" spans="1:18" ht="25.5" customHeight="1">
      <c r="A14" s="21"/>
      <c r="B14" s="21"/>
      <c r="C14" s="21"/>
      <c r="D14" s="21"/>
      <c r="E14" s="21"/>
      <c r="F14" s="21"/>
      <c r="G14" s="21"/>
      <c r="H14" s="21"/>
      <c r="I14" s="21"/>
      <c r="J14" s="21"/>
      <c r="K14" s="21"/>
      <c r="L14" s="21"/>
      <c r="M14" s="21"/>
      <c r="N14" s="21"/>
      <c r="O14" s="21"/>
      <c r="P14" s="21"/>
      <c r="Q14" s="21"/>
    </row>
    <row r="15" spans="1:18" ht="25.5" customHeight="1">
      <c r="A15" s="21"/>
      <c r="B15" s="21"/>
      <c r="C15" s="21"/>
      <c r="D15" s="21"/>
      <c r="E15" s="21"/>
      <c r="F15" s="21"/>
      <c r="G15" s="21"/>
      <c r="H15" s="21"/>
      <c r="I15" s="21"/>
      <c r="J15" s="21"/>
      <c r="K15" s="21"/>
      <c r="L15" s="21"/>
      <c r="M15" s="21"/>
      <c r="N15" s="21"/>
      <c r="O15" s="21"/>
      <c r="P15" s="21"/>
      <c r="Q15" s="21"/>
    </row>
    <row r="16" spans="1:18" ht="25.5" customHeight="1">
      <c r="A16" s="21"/>
      <c r="B16" s="21"/>
      <c r="C16" s="21"/>
      <c r="D16" s="21"/>
      <c r="E16" s="21"/>
      <c r="F16" s="21"/>
      <c r="G16" s="21"/>
      <c r="H16" s="21"/>
      <c r="I16" s="21"/>
      <c r="J16" s="21"/>
      <c r="K16" s="21"/>
      <c r="L16" s="21"/>
      <c r="M16" s="21"/>
      <c r="N16" s="21"/>
      <c r="O16" s="21"/>
      <c r="P16" s="21"/>
      <c r="Q16" s="21"/>
    </row>
    <row r="17" spans="1:17" ht="25.5" customHeight="1">
      <c r="A17" s="21"/>
      <c r="B17" s="21"/>
      <c r="C17" s="21"/>
      <c r="D17" s="21"/>
      <c r="E17" s="21"/>
      <c r="F17" s="21"/>
      <c r="G17" s="21"/>
      <c r="H17" s="21"/>
      <c r="I17" s="21"/>
      <c r="J17" s="21"/>
      <c r="K17" s="21"/>
      <c r="L17" s="21"/>
      <c r="M17" s="21"/>
      <c r="N17" s="21"/>
      <c r="O17" s="21"/>
      <c r="P17" s="21"/>
      <c r="Q17" s="21"/>
    </row>
    <row r="18" spans="1:17" ht="25.5" customHeight="1">
      <c r="A18" s="21"/>
      <c r="B18" s="21"/>
      <c r="C18" s="21"/>
      <c r="D18" s="21"/>
      <c r="E18" s="21"/>
      <c r="F18" s="21"/>
      <c r="G18" s="21"/>
      <c r="H18" s="21"/>
      <c r="I18" s="21"/>
      <c r="J18" s="21"/>
      <c r="K18" s="21"/>
      <c r="L18" s="21"/>
      <c r="M18" s="21"/>
      <c r="N18" s="21"/>
      <c r="O18" s="21"/>
      <c r="P18" s="21"/>
      <c r="Q18" s="21"/>
    </row>
    <row r="19" spans="1:17" ht="25.5" customHeight="1">
      <c r="A19" s="21"/>
      <c r="B19" s="21"/>
      <c r="C19" s="21"/>
      <c r="D19" s="21"/>
      <c r="E19" s="21"/>
      <c r="F19" s="21"/>
      <c r="G19" s="21"/>
      <c r="H19" s="21"/>
      <c r="I19" s="21"/>
      <c r="J19" s="21"/>
      <c r="K19" s="21"/>
      <c r="L19" s="21"/>
      <c r="M19" s="21"/>
      <c r="N19" s="21"/>
      <c r="O19" s="21"/>
      <c r="P19" s="21"/>
      <c r="Q19" s="21"/>
    </row>
    <row r="20" spans="1:17" ht="25.5" customHeight="1">
      <c r="A20" s="21"/>
      <c r="B20" s="21"/>
      <c r="C20" s="21"/>
      <c r="D20" s="21"/>
      <c r="E20" s="21"/>
      <c r="F20" s="21"/>
      <c r="G20" s="21"/>
      <c r="H20" s="21"/>
      <c r="I20" s="21"/>
      <c r="J20" s="21"/>
      <c r="K20" s="21"/>
      <c r="L20" s="21"/>
      <c r="M20" s="21"/>
      <c r="N20" s="21"/>
      <c r="O20" s="21"/>
      <c r="P20" s="21"/>
      <c r="Q20" s="21"/>
    </row>
    <row r="21" spans="1:17" ht="25.5" customHeight="1">
      <c r="A21" s="21"/>
      <c r="B21" s="21"/>
      <c r="C21" s="21"/>
      <c r="D21" s="21"/>
      <c r="E21" s="21"/>
      <c r="F21" s="21"/>
      <c r="G21" s="21"/>
      <c r="H21" s="21"/>
      <c r="I21" s="21"/>
      <c r="J21" s="21"/>
      <c r="K21" s="21"/>
      <c r="L21" s="21"/>
      <c r="M21" s="21"/>
      <c r="N21" s="21"/>
      <c r="O21" s="21"/>
      <c r="P21" s="21"/>
      <c r="Q21" s="21"/>
    </row>
    <row r="22" spans="1:17" ht="25.5" customHeight="1">
      <c r="A22" s="21"/>
      <c r="B22" s="21"/>
      <c r="C22" s="21"/>
      <c r="D22" s="21"/>
      <c r="E22" s="21"/>
      <c r="F22" s="21"/>
      <c r="G22" s="21"/>
      <c r="H22" s="21"/>
      <c r="I22" s="21"/>
      <c r="J22" s="21"/>
      <c r="K22" s="21"/>
      <c r="L22" s="21"/>
      <c r="M22" s="21"/>
      <c r="N22" s="21"/>
      <c r="O22" s="21"/>
      <c r="P22" s="21"/>
      <c r="Q22" s="21"/>
    </row>
    <row r="23" spans="1:17" ht="25.5" customHeight="1">
      <c r="A23" s="21"/>
      <c r="B23" s="21"/>
      <c r="C23" s="21"/>
      <c r="D23" s="21"/>
      <c r="E23" s="21"/>
      <c r="F23" s="21"/>
      <c r="G23" s="21"/>
      <c r="H23" s="21"/>
      <c r="I23" s="21"/>
      <c r="J23" s="21"/>
      <c r="K23" s="21"/>
      <c r="L23" s="21"/>
      <c r="M23" s="21"/>
      <c r="N23" s="21"/>
      <c r="O23" s="21"/>
      <c r="P23" s="21"/>
      <c r="Q23" s="21"/>
    </row>
    <row r="24" spans="1:17" ht="25.5" customHeight="1">
      <c r="A24" s="22"/>
      <c r="B24" s="22"/>
      <c r="C24" s="22"/>
      <c r="D24" s="22"/>
      <c r="E24" s="22"/>
      <c r="F24" s="22"/>
      <c r="G24" s="22"/>
      <c r="H24" s="22"/>
      <c r="I24" s="22"/>
      <c r="J24" s="22"/>
      <c r="K24" s="22"/>
      <c r="L24" s="22"/>
      <c r="M24" s="22"/>
      <c r="N24" s="22"/>
      <c r="O24" s="22"/>
      <c r="P24" s="22"/>
      <c r="Q24" s="22"/>
    </row>
    <row r="25" spans="1:17" ht="25.5" customHeight="1">
      <c r="A25" s="156"/>
      <c r="B25" s="156"/>
      <c r="C25" s="156"/>
      <c r="D25" s="156"/>
      <c r="E25" s="156"/>
      <c r="F25" s="156"/>
      <c r="G25" s="156"/>
      <c r="H25" s="156"/>
      <c r="I25" s="156"/>
      <c r="J25" s="156"/>
      <c r="K25" s="156"/>
      <c r="L25" s="156"/>
      <c r="M25" s="156"/>
      <c r="N25" s="156"/>
      <c r="O25" s="156"/>
      <c r="P25" s="156"/>
      <c r="Q25" s="156"/>
    </row>
    <row r="26" spans="1:17" ht="25.5" customHeight="1">
      <c r="A26" s="21"/>
      <c r="B26" s="21"/>
      <c r="C26" s="21"/>
      <c r="D26" s="21"/>
      <c r="E26" s="21"/>
      <c r="F26" s="21"/>
      <c r="G26" s="21"/>
      <c r="H26" s="21"/>
      <c r="I26" s="21"/>
      <c r="J26" s="21"/>
      <c r="K26" s="21"/>
      <c r="L26" s="21"/>
      <c r="M26" s="21"/>
      <c r="N26" s="21"/>
      <c r="O26" s="21"/>
      <c r="P26" s="21"/>
      <c r="Q26" s="21"/>
    </row>
    <row r="27" spans="1:17" ht="25.5" customHeight="1">
      <c r="A27" s="21"/>
      <c r="B27" s="21"/>
      <c r="C27" s="21"/>
      <c r="D27" s="21"/>
      <c r="E27" s="21"/>
      <c r="F27" s="21"/>
      <c r="G27" s="21"/>
      <c r="H27" s="21"/>
      <c r="I27" s="21"/>
      <c r="J27" s="21"/>
      <c r="K27" s="21"/>
      <c r="L27" s="21"/>
      <c r="M27" s="21"/>
      <c r="N27" s="21"/>
      <c r="O27" s="21"/>
      <c r="P27" s="21"/>
      <c r="Q27" s="21"/>
    </row>
    <row r="28" spans="1:17" ht="25.5" customHeight="1">
      <c r="A28" s="21"/>
      <c r="B28" s="21"/>
      <c r="C28" s="21"/>
      <c r="D28" s="21"/>
      <c r="E28" s="21"/>
      <c r="F28" s="21"/>
      <c r="G28" s="21"/>
      <c r="H28" s="21"/>
      <c r="I28" s="21"/>
      <c r="J28" s="21"/>
      <c r="K28" s="21"/>
      <c r="L28" s="21"/>
      <c r="M28" s="21"/>
      <c r="N28" s="21"/>
      <c r="O28" s="21"/>
      <c r="P28" s="21"/>
      <c r="Q28" s="21"/>
    </row>
    <row r="29" spans="1:17" ht="25.5" customHeight="1">
      <c r="A29" s="21"/>
      <c r="B29" s="21"/>
      <c r="C29" s="21"/>
      <c r="D29" s="21"/>
      <c r="E29" s="21"/>
      <c r="F29" s="21"/>
      <c r="G29" s="21"/>
      <c r="H29" s="21"/>
      <c r="I29" s="21"/>
      <c r="J29" s="21"/>
      <c r="K29" s="21"/>
      <c r="L29" s="21"/>
      <c r="M29" s="21"/>
      <c r="N29" s="21"/>
      <c r="O29" s="21"/>
      <c r="P29" s="21"/>
      <c r="Q29" s="21"/>
    </row>
    <row r="30" spans="1:17" ht="25.5" customHeight="1">
      <c r="A30" s="21"/>
      <c r="B30" s="21"/>
      <c r="C30" s="21"/>
      <c r="D30" s="21"/>
      <c r="E30" s="21"/>
      <c r="F30" s="21"/>
      <c r="G30" s="21"/>
      <c r="H30" s="21"/>
      <c r="I30" s="21"/>
      <c r="J30" s="21"/>
      <c r="K30" s="21"/>
      <c r="L30" s="21"/>
      <c r="M30" s="21"/>
      <c r="N30" s="21"/>
      <c r="O30" s="21"/>
      <c r="P30" s="21"/>
      <c r="Q30" s="21"/>
    </row>
    <row r="31" spans="1:17" ht="25.5" customHeight="1">
      <c r="A31" s="21"/>
      <c r="B31" s="21"/>
      <c r="C31" s="21"/>
      <c r="D31" s="21"/>
      <c r="E31" s="21"/>
      <c r="F31" s="21"/>
      <c r="G31" s="21"/>
      <c r="H31" s="21"/>
      <c r="I31" s="21"/>
      <c r="J31" s="21"/>
      <c r="K31" s="21"/>
      <c r="L31" s="21"/>
      <c r="M31" s="21"/>
      <c r="N31" s="21"/>
      <c r="O31" s="21"/>
      <c r="P31" s="21"/>
      <c r="Q31" s="21"/>
    </row>
    <row r="32" spans="1:17" ht="25.5" customHeight="1">
      <c r="A32" s="21"/>
      <c r="B32" s="21"/>
      <c r="C32" s="21"/>
      <c r="D32" s="21"/>
      <c r="E32" s="21"/>
      <c r="F32" s="21"/>
      <c r="G32" s="21"/>
      <c r="H32" s="21"/>
      <c r="I32" s="21"/>
      <c r="J32" s="21"/>
      <c r="K32" s="21"/>
      <c r="L32" s="21"/>
      <c r="M32" s="21"/>
      <c r="N32" s="21"/>
      <c r="O32" s="21"/>
      <c r="P32" s="21"/>
      <c r="Q32" s="21"/>
    </row>
    <row r="33" spans="1:17" ht="25.5" customHeight="1">
      <c r="A33" s="21"/>
      <c r="B33" s="21"/>
      <c r="C33" s="21"/>
      <c r="D33" s="21"/>
      <c r="E33" s="21"/>
      <c r="F33" s="21"/>
      <c r="G33" s="21"/>
      <c r="H33" s="21"/>
      <c r="I33" s="21"/>
      <c r="J33" s="21"/>
      <c r="K33" s="21"/>
      <c r="L33" s="21"/>
      <c r="M33" s="21"/>
      <c r="N33" s="21"/>
      <c r="O33" s="21"/>
      <c r="P33" s="21"/>
      <c r="Q33" s="21"/>
    </row>
    <row r="34" spans="1:17" ht="25.5" customHeight="1">
      <c r="A34" s="21"/>
      <c r="B34" s="21"/>
      <c r="C34" s="21"/>
      <c r="D34" s="21"/>
      <c r="E34" s="21"/>
      <c r="F34" s="21"/>
      <c r="G34" s="21"/>
      <c r="H34" s="21"/>
      <c r="I34" s="21"/>
      <c r="J34" s="21"/>
      <c r="K34" s="21"/>
      <c r="L34" s="21"/>
      <c r="M34" s="21"/>
      <c r="N34" s="21"/>
      <c r="O34" s="21"/>
      <c r="P34" s="21"/>
      <c r="Q34" s="21"/>
    </row>
    <row r="35" spans="1:17" ht="25.5" customHeight="1">
      <c r="A35" s="21"/>
      <c r="B35" s="21"/>
      <c r="C35" s="21"/>
      <c r="D35" s="21"/>
      <c r="E35" s="21"/>
      <c r="F35" s="21"/>
      <c r="G35" s="21"/>
      <c r="H35" s="21"/>
      <c r="I35" s="21"/>
      <c r="J35" s="21"/>
      <c r="K35" s="21"/>
      <c r="L35" s="21"/>
      <c r="M35" s="21"/>
      <c r="N35" s="21"/>
      <c r="O35" s="21"/>
      <c r="P35" s="21"/>
      <c r="Q35" s="21"/>
    </row>
    <row r="36" spans="1:17" ht="25.5" customHeight="1">
      <c r="A36" s="21"/>
      <c r="B36" s="21"/>
      <c r="C36" s="21"/>
      <c r="D36" s="21"/>
      <c r="E36" s="21"/>
      <c r="F36" s="21"/>
      <c r="G36" s="21"/>
      <c r="H36" s="21"/>
      <c r="I36" s="21"/>
      <c r="J36" s="21"/>
      <c r="K36" s="21"/>
      <c r="L36" s="21"/>
      <c r="M36" s="21"/>
      <c r="N36" s="21"/>
      <c r="O36" s="21"/>
      <c r="P36" s="21"/>
      <c r="Q36" s="21"/>
    </row>
    <row r="37" spans="1:17" ht="25.5" customHeight="1">
      <c r="A37" s="21"/>
      <c r="B37" s="21"/>
      <c r="C37" s="21"/>
      <c r="D37" s="21"/>
      <c r="E37" s="21"/>
      <c r="F37" s="21"/>
      <c r="G37" s="21"/>
      <c r="H37" s="21"/>
      <c r="I37" s="21"/>
      <c r="J37" s="21"/>
      <c r="K37" s="21"/>
      <c r="L37" s="21"/>
      <c r="M37" s="21"/>
      <c r="N37" s="21"/>
      <c r="O37" s="21"/>
      <c r="P37" s="21"/>
      <c r="Q37" s="21"/>
    </row>
    <row r="38" spans="1:17" ht="25.5" customHeight="1">
      <c r="A38" s="21"/>
      <c r="B38" s="21"/>
      <c r="C38" s="21"/>
      <c r="D38" s="21"/>
      <c r="E38" s="21"/>
      <c r="F38" s="21"/>
      <c r="G38" s="21"/>
      <c r="H38" s="21"/>
      <c r="I38" s="21"/>
      <c r="J38" s="21"/>
      <c r="K38" s="21"/>
      <c r="L38" s="21"/>
      <c r="M38" s="21"/>
      <c r="N38" s="21"/>
      <c r="O38" s="21"/>
      <c r="P38" s="21"/>
      <c r="Q38" s="21"/>
    </row>
    <row r="39" spans="1:17" ht="25.5" customHeight="1">
      <c r="A39" s="21"/>
      <c r="B39" s="21"/>
      <c r="C39" s="21"/>
      <c r="D39" s="21"/>
      <c r="E39" s="21"/>
      <c r="F39" s="21"/>
      <c r="G39" s="21"/>
      <c r="H39" s="21"/>
      <c r="I39" s="21"/>
      <c r="J39" s="21"/>
      <c r="K39" s="21"/>
      <c r="L39" s="21"/>
      <c r="M39" s="21"/>
      <c r="N39" s="21"/>
      <c r="O39" s="21"/>
      <c r="P39" s="21"/>
      <c r="Q39" s="21"/>
    </row>
    <row r="40" spans="1:17" ht="25.5" customHeight="1">
      <c r="A40" s="21"/>
      <c r="B40" s="21"/>
      <c r="C40" s="21"/>
      <c r="D40" s="21"/>
      <c r="E40" s="21"/>
      <c r="F40" s="21"/>
      <c r="G40" s="21"/>
      <c r="H40" s="21"/>
      <c r="I40" s="21"/>
      <c r="J40" s="21"/>
      <c r="K40" s="21"/>
      <c r="L40" s="21"/>
      <c r="M40" s="21"/>
      <c r="N40" s="21"/>
      <c r="O40" s="21"/>
      <c r="P40" s="21"/>
      <c r="Q40" s="21"/>
    </row>
    <row r="41" spans="1:17" ht="25.5" customHeight="1">
      <c r="A41" s="21"/>
      <c r="B41" s="21"/>
      <c r="C41" s="21"/>
      <c r="D41" s="21"/>
      <c r="E41" s="21"/>
      <c r="F41" s="21"/>
      <c r="G41" s="21"/>
      <c r="H41" s="21"/>
      <c r="I41" s="21"/>
      <c r="J41" s="21"/>
      <c r="K41" s="21"/>
      <c r="L41" s="21"/>
      <c r="M41" s="21"/>
      <c r="N41" s="21"/>
      <c r="O41" s="21"/>
      <c r="P41" s="21"/>
      <c r="Q41" s="21"/>
    </row>
    <row r="42" spans="1:17" ht="25.5" customHeight="1">
      <c r="A42" s="21"/>
      <c r="B42" s="21"/>
      <c r="C42" s="21"/>
      <c r="D42" s="21"/>
      <c r="E42" s="21"/>
      <c r="F42" s="21"/>
      <c r="G42" s="21"/>
      <c r="H42" s="21"/>
      <c r="I42" s="21"/>
      <c r="J42" s="21"/>
      <c r="K42" s="21"/>
      <c r="L42" s="21"/>
      <c r="M42" s="21"/>
      <c r="N42" s="21"/>
      <c r="O42" s="21"/>
      <c r="P42" s="21"/>
      <c r="Q42" s="21"/>
    </row>
    <row r="43" spans="1:17" ht="25.5" customHeight="1">
      <c r="A43" s="21"/>
      <c r="B43" s="21"/>
      <c r="C43" s="21"/>
      <c r="D43" s="21"/>
      <c r="E43" s="21"/>
      <c r="F43" s="21"/>
      <c r="G43" s="21"/>
      <c r="H43" s="21"/>
      <c r="I43" s="21"/>
      <c r="J43" s="21"/>
      <c r="K43" s="21"/>
      <c r="L43" s="21"/>
      <c r="M43" s="21"/>
      <c r="N43" s="21"/>
      <c r="O43" s="21"/>
      <c r="P43" s="21"/>
      <c r="Q43" s="21"/>
    </row>
    <row r="44" spans="1:17" ht="25.5" customHeight="1">
      <c r="A44" s="22"/>
      <c r="B44" s="22"/>
      <c r="C44" s="22"/>
      <c r="D44" s="22"/>
      <c r="E44" s="22"/>
      <c r="F44" s="22"/>
      <c r="G44" s="22"/>
      <c r="H44" s="22"/>
      <c r="I44" s="22"/>
      <c r="J44" s="22"/>
      <c r="K44" s="22"/>
      <c r="L44" s="22"/>
      <c r="M44" s="22"/>
      <c r="N44" s="22"/>
      <c r="O44" s="22"/>
      <c r="P44" s="22"/>
      <c r="Q44" s="22"/>
    </row>
    <row r="45" spans="1:17" ht="25.5" customHeight="1">
      <c r="A45" s="156"/>
      <c r="B45" s="156"/>
      <c r="C45" s="156"/>
      <c r="D45" s="156"/>
      <c r="E45" s="156"/>
      <c r="F45" s="156"/>
      <c r="G45" s="156"/>
      <c r="H45" s="156"/>
      <c r="I45" s="156"/>
      <c r="J45" s="156"/>
      <c r="K45" s="156"/>
      <c r="L45" s="156"/>
      <c r="M45" s="156"/>
      <c r="N45" s="156"/>
      <c r="O45" s="156"/>
      <c r="P45" s="156"/>
      <c r="Q45" s="156"/>
    </row>
    <row r="46" spans="1:17" ht="25.5" customHeight="1">
      <c r="A46" s="21"/>
      <c r="B46" s="21"/>
      <c r="C46" s="21"/>
      <c r="D46" s="21"/>
      <c r="E46" s="21"/>
      <c r="F46" s="21"/>
      <c r="G46" s="21"/>
      <c r="H46" s="21"/>
      <c r="I46" s="21"/>
      <c r="J46" s="21"/>
      <c r="K46" s="21"/>
      <c r="L46" s="21"/>
      <c r="M46" s="21"/>
      <c r="N46" s="21"/>
      <c r="O46" s="21"/>
      <c r="P46" s="21"/>
      <c r="Q46" s="21"/>
    </row>
    <row r="47" spans="1:17" ht="25.5" customHeight="1">
      <c r="A47" s="21"/>
      <c r="B47" s="21"/>
      <c r="C47" s="21"/>
      <c r="D47" s="21"/>
      <c r="E47" s="21"/>
      <c r="F47" s="21"/>
      <c r="G47" s="21"/>
      <c r="H47" s="21"/>
      <c r="I47" s="21"/>
      <c r="J47" s="21"/>
      <c r="K47" s="21"/>
      <c r="L47" s="21"/>
      <c r="M47" s="21"/>
      <c r="N47" s="21"/>
      <c r="O47" s="21"/>
      <c r="P47" s="21"/>
      <c r="Q47" s="21"/>
    </row>
    <row r="48" spans="1:17" ht="25.5" customHeight="1">
      <c r="A48" s="21"/>
      <c r="B48" s="21"/>
      <c r="C48" s="21"/>
      <c r="D48" s="21"/>
      <c r="E48" s="21"/>
      <c r="F48" s="21"/>
      <c r="G48" s="21"/>
      <c r="H48" s="21"/>
      <c r="I48" s="21"/>
      <c r="J48" s="21"/>
      <c r="K48" s="21"/>
      <c r="L48" s="21"/>
      <c r="M48" s="21"/>
      <c r="N48" s="21"/>
      <c r="O48" s="21"/>
      <c r="P48" s="21"/>
      <c r="Q48" s="21"/>
    </row>
    <row r="49" spans="1:17" ht="25.5" customHeight="1">
      <c r="A49" s="21"/>
      <c r="B49" s="21"/>
      <c r="C49" s="21"/>
      <c r="D49" s="21"/>
      <c r="E49" s="21"/>
      <c r="F49" s="21"/>
      <c r="G49" s="21"/>
      <c r="H49" s="21"/>
      <c r="I49" s="21"/>
      <c r="J49" s="21"/>
      <c r="K49" s="21"/>
      <c r="L49" s="21"/>
      <c r="M49" s="21"/>
      <c r="N49" s="21"/>
      <c r="O49" s="21"/>
      <c r="P49" s="21"/>
      <c r="Q49" s="21"/>
    </row>
    <row r="50" spans="1:17" ht="25.5" customHeight="1">
      <c r="A50" s="21"/>
      <c r="B50" s="21"/>
      <c r="C50" s="21"/>
      <c r="D50" s="21"/>
      <c r="E50" s="21"/>
      <c r="F50" s="21"/>
      <c r="G50" s="21"/>
      <c r="H50" s="21"/>
      <c r="I50" s="21"/>
      <c r="J50" s="21"/>
      <c r="K50" s="21"/>
      <c r="L50" s="21"/>
      <c r="M50" s="21"/>
      <c r="N50" s="21"/>
      <c r="O50" s="21"/>
      <c r="P50" s="21"/>
      <c r="Q50" s="21"/>
    </row>
    <row r="51" spans="1:17" ht="25.5" customHeight="1">
      <c r="A51" s="21"/>
      <c r="B51" s="21"/>
      <c r="C51" s="21"/>
      <c r="D51" s="21"/>
      <c r="E51" s="21"/>
      <c r="F51" s="21"/>
      <c r="G51" s="21"/>
      <c r="H51" s="21"/>
      <c r="I51" s="21"/>
      <c r="J51" s="21"/>
      <c r="K51" s="21"/>
      <c r="L51" s="21"/>
      <c r="M51" s="21"/>
      <c r="N51" s="21"/>
      <c r="O51" s="21"/>
      <c r="P51" s="21"/>
      <c r="Q51" s="21"/>
    </row>
    <row r="52" spans="1:17" ht="25.5" customHeight="1">
      <c r="A52" s="21"/>
      <c r="B52" s="21"/>
      <c r="C52" s="21"/>
      <c r="D52" s="21"/>
      <c r="E52" s="21"/>
      <c r="F52" s="21"/>
      <c r="G52" s="21"/>
      <c r="H52" s="21"/>
      <c r="I52" s="21"/>
      <c r="J52" s="21"/>
      <c r="K52" s="21"/>
      <c r="L52" s="21"/>
      <c r="M52" s="21"/>
      <c r="N52" s="21"/>
      <c r="O52" s="21"/>
      <c r="P52" s="21"/>
      <c r="Q52" s="21"/>
    </row>
    <row r="53" spans="1:17" ht="25.5" customHeight="1">
      <c r="A53" s="21"/>
      <c r="B53" s="21"/>
      <c r="C53" s="21"/>
      <c r="D53" s="21"/>
      <c r="E53" s="21"/>
      <c r="F53" s="21"/>
      <c r="G53" s="21"/>
      <c r="H53" s="21"/>
      <c r="I53" s="21"/>
      <c r="J53" s="21"/>
      <c r="K53" s="21"/>
      <c r="L53" s="21"/>
      <c r="M53" s="21"/>
      <c r="N53" s="21"/>
      <c r="O53" s="21"/>
      <c r="P53" s="21"/>
      <c r="Q53" s="21"/>
    </row>
    <row r="54" spans="1:17" ht="25.5" customHeight="1">
      <c r="A54" s="21"/>
      <c r="B54" s="21"/>
      <c r="C54" s="21"/>
      <c r="D54" s="21"/>
      <c r="E54" s="21"/>
      <c r="F54" s="21"/>
      <c r="G54" s="21"/>
      <c r="H54" s="21"/>
      <c r="I54" s="21"/>
      <c r="J54" s="21"/>
      <c r="K54" s="21"/>
      <c r="L54" s="21"/>
      <c r="M54" s="21"/>
      <c r="N54" s="21"/>
      <c r="O54" s="21"/>
      <c r="P54" s="21"/>
      <c r="Q54" s="21"/>
    </row>
    <row r="55" spans="1:17" ht="25.5" customHeight="1">
      <c r="A55" s="21"/>
      <c r="B55" s="21"/>
      <c r="C55" s="21"/>
      <c r="D55" s="21"/>
      <c r="E55" s="21"/>
      <c r="F55" s="21"/>
      <c r="G55" s="21"/>
      <c r="H55" s="21"/>
      <c r="I55" s="21"/>
      <c r="J55" s="21"/>
      <c r="K55" s="21"/>
      <c r="L55" s="21"/>
      <c r="M55" s="21"/>
      <c r="N55" s="21"/>
      <c r="O55" s="21"/>
      <c r="P55" s="21"/>
      <c r="Q55" s="21"/>
    </row>
    <row r="56" spans="1:17" ht="25.5" customHeight="1">
      <c r="A56" s="21"/>
      <c r="B56" s="21"/>
      <c r="C56" s="21"/>
      <c r="D56" s="21"/>
      <c r="E56" s="21"/>
      <c r="F56" s="21"/>
      <c r="G56" s="21"/>
      <c r="H56" s="21"/>
      <c r="I56" s="21"/>
      <c r="J56" s="21"/>
      <c r="K56" s="21"/>
      <c r="L56" s="21"/>
      <c r="M56" s="21"/>
      <c r="N56" s="21"/>
      <c r="O56" s="21"/>
      <c r="P56" s="21"/>
      <c r="Q56" s="21"/>
    </row>
    <row r="57" spans="1:17" ht="25.5" customHeight="1">
      <c r="A57" s="21"/>
      <c r="B57" s="21"/>
      <c r="C57" s="21"/>
      <c r="D57" s="21"/>
      <c r="E57" s="21"/>
      <c r="F57" s="21"/>
      <c r="G57" s="21"/>
      <c r="H57" s="21"/>
      <c r="I57" s="21"/>
      <c r="J57" s="21"/>
      <c r="K57" s="21"/>
      <c r="L57" s="21"/>
      <c r="M57" s="21"/>
      <c r="N57" s="21"/>
      <c r="O57" s="21"/>
      <c r="P57" s="21"/>
      <c r="Q57" s="21"/>
    </row>
    <row r="58" spans="1:17" ht="25.5" customHeight="1">
      <c r="A58" s="21"/>
      <c r="B58" s="21"/>
      <c r="C58" s="21"/>
      <c r="D58" s="21"/>
      <c r="E58" s="21"/>
      <c r="F58" s="21"/>
      <c r="G58" s="21"/>
      <c r="H58" s="21"/>
      <c r="I58" s="21"/>
      <c r="J58" s="21"/>
      <c r="K58" s="21"/>
      <c r="L58" s="21"/>
      <c r="M58" s="21"/>
      <c r="N58" s="21"/>
      <c r="O58" s="21"/>
      <c r="P58" s="21"/>
      <c r="Q58" s="21"/>
    </row>
    <row r="59" spans="1:17" ht="25.5" customHeight="1">
      <c r="A59" s="21"/>
      <c r="B59" s="21"/>
      <c r="C59" s="21"/>
      <c r="D59" s="21"/>
      <c r="E59" s="21"/>
      <c r="F59" s="21"/>
      <c r="G59" s="21"/>
      <c r="H59" s="21"/>
      <c r="I59" s="21"/>
      <c r="J59" s="21"/>
      <c r="K59" s="21"/>
      <c r="L59" s="21"/>
      <c r="M59" s="21"/>
      <c r="N59" s="21"/>
      <c r="O59" s="21"/>
      <c r="P59" s="21"/>
      <c r="Q59" s="21"/>
    </row>
    <row r="60" spans="1:17" ht="25.5" customHeight="1">
      <c r="A60" s="21"/>
      <c r="B60" s="21"/>
      <c r="C60" s="21"/>
      <c r="D60" s="21"/>
      <c r="E60" s="21"/>
      <c r="F60" s="21"/>
      <c r="G60" s="21"/>
      <c r="H60" s="21"/>
      <c r="I60" s="21"/>
      <c r="J60" s="21"/>
      <c r="K60" s="21"/>
      <c r="L60" s="21"/>
      <c r="M60" s="21"/>
      <c r="N60" s="21"/>
      <c r="O60" s="21"/>
      <c r="P60" s="21"/>
      <c r="Q60" s="21"/>
    </row>
    <row r="61" spans="1:17" ht="25.5" customHeight="1">
      <c r="A61" s="21"/>
      <c r="B61" s="21"/>
      <c r="C61" s="21"/>
      <c r="D61" s="21"/>
      <c r="E61" s="21"/>
      <c r="F61" s="21"/>
      <c r="G61" s="21"/>
      <c r="H61" s="21"/>
      <c r="I61" s="21"/>
      <c r="J61" s="21"/>
      <c r="K61" s="21"/>
      <c r="L61" s="21"/>
      <c r="M61" s="21"/>
      <c r="N61" s="21"/>
      <c r="O61" s="21"/>
      <c r="P61" s="21"/>
      <c r="Q61" s="21"/>
    </row>
    <row r="62" spans="1:17" ht="25.5" customHeight="1">
      <c r="A62" s="21"/>
      <c r="B62" s="21"/>
      <c r="C62" s="21"/>
      <c r="D62" s="21"/>
      <c r="E62" s="21"/>
      <c r="F62" s="21"/>
      <c r="G62" s="21"/>
      <c r="H62" s="21"/>
      <c r="I62" s="21"/>
      <c r="J62" s="21"/>
      <c r="K62" s="21"/>
      <c r="L62" s="21"/>
      <c r="M62" s="21"/>
      <c r="N62" s="21"/>
      <c r="O62" s="21"/>
      <c r="P62" s="21"/>
      <c r="Q62" s="21"/>
    </row>
    <row r="63" spans="1:17" ht="25.5" customHeight="1">
      <c r="A63" s="21"/>
      <c r="B63" s="21"/>
      <c r="C63" s="21"/>
      <c r="D63" s="21"/>
      <c r="E63" s="21"/>
      <c r="F63" s="21"/>
      <c r="G63" s="21"/>
      <c r="H63" s="21"/>
      <c r="I63" s="21"/>
      <c r="J63" s="21"/>
      <c r="K63" s="21"/>
      <c r="L63" s="21"/>
      <c r="M63" s="21"/>
      <c r="N63" s="21"/>
      <c r="O63" s="21"/>
      <c r="P63" s="21"/>
      <c r="Q63" s="21"/>
    </row>
    <row r="64" spans="1:17" ht="25.5" customHeight="1">
      <c r="A64" s="22"/>
      <c r="B64" s="22"/>
      <c r="C64" s="22"/>
      <c r="D64" s="22"/>
      <c r="E64" s="22"/>
      <c r="F64" s="22"/>
      <c r="G64" s="22"/>
      <c r="H64" s="22"/>
      <c r="I64" s="22"/>
      <c r="J64" s="22"/>
      <c r="K64" s="22"/>
      <c r="L64" s="22"/>
      <c r="M64" s="22"/>
      <c r="N64" s="22"/>
      <c r="O64" s="22"/>
      <c r="P64" s="22"/>
      <c r="Q64" s="22"/>
    </row>
    <row r="65" ht="19.899999999999999" customHeight="1"/>
    <row r="66" ht="19.899999999999999" customHeight="1"/>
    <row r="67" ht="19.899999999999999" customHeight="1"/>
    <row r="68" ht="19.899999999999999" customHeight="1"/>
  </sheetData>
  <mergeCells count="14">
    <mergeCell ref="P3:P4"/>
    <mergeCell ref="Q3:Q4"/>
    <mergeCell ref="O1:Q1"/>
    <mergeCell ref="F3:F4"/>
    <mergeCell ref="G3:H3"/>
    <mergeCell ref="I3:I4"/>
    <mergeCell ref="J3:K3"/>
    <mergeCell ref="L3:N3"/>
    <mergeCell ref="O3:O4"/>
    <mergeCell ref="E3:E4"/>
    <mergeCell ref="A3:A4"/>
    <mergeCell ref="B3:B4"/>
    <mergeCell ref="C3:C4"/>
    <mergeCell ref="D3:D4"/>
  </mergeCells>
  <phoneticPr fontId="5"/>
  <dataValidations count="1">
    <dataValidation type="list" allowBlank="1" showInputMessage="1" showErrorMessage="1" sqref="P5 P6:P64" xr:uid="{00000000-0002-0000-0B00-000000000000}">
      <formula1>"○"</formula1>
    </dataValidation>
  </dataValidations>
  <pageMargins left="0.70866141732283472" right="0.70866141732283472" top="0.74803149606299213" bottom="0.74803149606299213" header="0.31496062992125984" footer="0.31496062992125984"/>
  <pageSetup paperSize="9" scale="73" fitToHeight="0" orientation="landscape" blackAndWhite="1" r:id="rId1"/>
  <rowBreaks count="2" manualBreakCount="2">
    <brk id="24" max="16383" man="1"/>
    <brk id="44"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R56"/>
  <sheetViews>
    <sheetView tabSelected="1" view="pageBreakPreview" topLeftCell="A15" zoomScaleNormal="100" zoomScaleSheetLayoutView="100" workbookViewId="0">
      <selection activeCell="E39" sqref="E39"/>
    </sheetView>
  </sheetViews>
  <sheetFormatPr defaultRowHeight="13.5"/>
  <cols>
    <col min="1" max="1" width="1.625" style="121" customWidth="1"/>
    <col min="2" max="2" width="1.25" style="121" customWidth="1"/>
    <col min="3" max="3" width="6.375" style="121" customWidth="1"/>
    <col min="4" max="4" width="24.25" style="121" customWidth="1"/>
    <col min="5" max="16" width="5.375" style="121" customWidth="1"/>
    <col min="17" max="18" width="7.75" style="121" customWidth="1"/>
    <col min="19" max="256" width="9" style="121"/>
    <col min="257" max="257" width="1.625" style="121" customWidth="1"/>
    <col min="258" max="258" width="1.25" style="121" customWidth="1"/>
    <col min="259" max="259" width="6.375" style="121" customWidth="1"/>
    <col min="260" max="260" width="24.25" style="121" customWidth="1"/>
    <col min="261" max="272" width="5.375" style="121" customWidth="1"/>
    <col min="273" max="274" width="7.75" style="121" customWidth="1"/>
    <col min="275" max="512" width="9" style="121"/>
    <col min="513" max="513" width="1.625" style="121" customWidth="1"/>
    <col min="514" max="514" width="1.25" style="121" customWidth="1"/>
    <col min="515" max="515" width="6.375" style="121" customWidth="1"/>
    <col min="516" max="516" width="24.25" style="121" customWidth="1"/>
    <col min="517" max="528" width="5.375" style="121" customWidth="1"/>
    <col min="529" max="530" width="7.75" style="121" customWidth="1"/>
    <col min="531" max="768" width="9" style="121"/>
    <col min="769" max="769" width="1.625" style="121" customWidth="1"/>
    <col min="770" max="770" width="1.25" style="121" customWidth="1"/>
    <col min="771" max="771" width="6.375" style="121" customWidth="1"/>
    <col min="772" max="772" width="24.25" style="121" customWidth="1"/>
    <col min="773" max="784" width="5.375" style="121" customWidth="1"/>
    <col min="785" max="786" width="7.75" style="121" customWidth="1"/>
    <col min="787" max="1024" width="9" style="121"/>
    <col min="1025" max="1025" width="1.625" style="121" customWidth="1"/>
    <col min="1026" max="1026" width="1.25" style="121" customWidth="1"/>
    <col min="1027" max="1027" width="6.375" style="121" customWidth="1"/>
    <col min="1028" max="1028" width="24.25" style="121" customWidth="1"/>
    <col min="1029" max="1040" width="5.375" style="121" customWidth="1"/>
    <col min="1041" max="1042" width="7.75" style="121" customWidth="1"/>
    <col min="1043" max="1280" width="9" style="121"/>
    <col min="1281" max="1281" width="1.625" style="121" customWidth="1"/>
    <col min="1282" max="1282" width="1.25" style="121" customWidth="1"/>
    <col min="1283" max="1283" width="6.375" style="121" customWidth="1"/>
    <col min="1284" max="1284" width="24.25" style="121" customWidth="1"/>
    <col min="1285" max="1296" width="5.375" style="121" customWidth="1"/>
    <col min="1297" max="1298" width="7.75" style="121" customWidth="1"/>
    <col min="1299" max="1536" width="9" style="121"/>
    <col min="1537" max="1537" width="1.625" style="121" customWidth="1"/>
    <col min="1538" max="1538" width="1.25" style="121" customWidth="1"/>
    <col min="1539" max="1539" width="6.375" style="121" customWidth="1"/>
    <col min="1540" max="1540" width="24.25" style="121" customWidth="1"/>
    <col min="1541" max="1552" width="5.375" style="121" customWidth="1"/>
    <col min="1553" max="1554" width="7.75" style="121" customWidth="1"/>
    <col min="1555" max="1792" width="9" style="121"/>
    <col min="1793" max="1793" width="1.625" style="121" customWidth="1"/>
    <col min="1794" max="1794" width="1.25" style="121" customWidth="1"/>
    <col min="1795" max="1795" width="6.375" style="121" customWidth="1"/>
    <col min="1796" max="1796" width="24.25" style="121" customWidth="1"/>
    <col min="1797" max="1808" width="5.375" style="121" customWidth="1"/>
    <col min="1809" max="1810" width="7.75" style="121" customWidth="1"/>
    <col min="1811" max="2048" width="9" style="121"/>
    <col min="2049" max="2049" width="1.625" style="121" customWidth="1"/>
    <col min="2050" max="2050" width="1.25" style="121" customWidth="1"/>
    <col min="2051" max="2051" width="6.375" style="121" customWidth="1"/>
    <col min="2052" max="2052" width="24.25" style="121" customWidth="1"/>
    <col min="2053" max="2064" width="5.375" style="121" customWidth="1"/>
    <col min="2065" max="2066" width="7.75" style="121" customWidth="1"/>
    <col min="2067" max="2304" width="9" style="121"/>
    <col min="2305" max="2305" width="1.625" style="121" customWidth="1"/>
    <col min="2306" max="2306" width="1.25" style="121" customWidth="1"/>
    <col min="2307" max="2307" width="6.375" style="121" customWidth="1"/>
    <col min="2308" max="2308" width="24.25" style="121" customWidth="1"/>
    <col min="2309" max="2320" width="5.375" style="121" customWidth="1"/>
    <col min="2321" max="2322" width="7.75" style="121" customWidth="1"/>
    <col min="2323" max="2560" width="9" style="121"/>
    <col min="2561" max="2561" width="1.625" style="121" customWidth="1"/>
    <col min="2562" max="2562" width="1.25" style="121" customWidth="1"/>
    <col min="2563" max="2563" width="6.375" style="121" customWidth="1"/>
    <col min="2564" max="2564" width="24.25" style="121" customWidth="1"/>
    <col min="2565" max="2576" width="5.375" style="121" customWidth="1"/>
    <col min="2577" max="2578" width="7.75" style="121" customWidth="1"/>
    <col min="2579" max="2816" width="9" style="121"/>
    <col min="2817" max="2817" width="1.625" style="121" customWidth="1"/>
    <col min="2818" max="2818" width="1.25" style="121" customWidth="1"/>
    <col min="2819" max="2819" width="6.375" style="121" customWidth="1"/>
    <col min="2820" max="2820" width="24.25" style="121" customWidth="1"/>
    <col min="2821" max="2832" width="5.375" style="121" customWidth="1"/>
    <col min="2833" max="2834" width="7.75" style="121" customWidth="1"/>
    <col min="2835" max="3072" width="9" style="121"/>
    <col min="3073" max="3073" width="1.625" style="121" customWidth="1"/>
    <col min="3074" max="3074" width="1.25" style="121" customWidth="1"/>
    <col min="3075" max="3075" width="6.375" style="121" customWidth="1"/>
    <col min="3076" max="3076" width="24.25" style="121" customWidth="1"/>
    <col min="3077" max="3088" width="5.375" style="121" customWidth="1"/>
    <col min="3089" max="3090" width="7.75" style="121" customWidth="1"/>
    <col min="3091" max="3328" width="9" style="121"/>
    <col min="3329" max="3329" width="1.625" style="121" customWidth="1"/>
    <col min="3330" max="3330" width="1.25" style="121" customWidth="1"/>
    <col min="3331" max="3331" width="6.375" style="121" customWidth="1"/>
    <col min="3332" max="3332" width="24.25" style="121" customWidth="1"/>
    <col min="3333" max="3344" width="5.375" style="121" customWidth="1"/>
    <col min="3345" max="3346" width="7.75" style="121" customWidth="1"/>
    <col min="3347" max="3584" width="9" style="121"/>
    <col min="3585" max="3585" width="1.625" style="121" customWidth="1"/>
    <col min="3586" max="3586" width="1.25" style="121" customWidth="1"/>
    <col min="3587" max="3587" width="6.375" style="121" customWidth="1"/>
    <col min="3588" max="3588" width="24.25" style="121" customWidth="1"/>
    <col min="3589" max="3600" width="5.375" style="121" customWidth="1"/>
    <col min="3601" max="3602" width="7.75" style="121" customWidth="1"/>
    <col min="3603" max="3840" width="9" style="121"/>
    <col min="3841" max="3841" width="1.625" style="121" customWidth="1"/>
    <col min="3842" max="3842" width="1.25" style="121" customWidth="1"/>
    <col min="3843" max="3843" width="6.375" style="121" customWidth="1"/>
    <col min="3844" max="3844" width="24.25" style="121" customWidth="1"/>
    <col min="3845" max="3856" width="5.375" style="121" customWidth="1"/>
    <col min="3857" max="3858" width="7.75" style="121" customWidth="1"/>
    <col min="3859" max="4096" width="9" style="121"/>
    <col min="4097" max="4097" width="1.625" style="121" customWidth="1"/>
    <col min="4098" max="4098" width="1.25" style="121" customWidth="1"/>
    <col min="4099" max="4099" width="6.375" style="121" customWidth="1"/>
    <col min="4100" max="4100" width="24.25" style="121" customWidth="1"/>
    <col min="4101" max="4112" width="5.375" style="121" customWidth="1"/>
    <col min="4113" max="4114" width="7.75" style="121" customWidth="1"/>
    <col min="4115" max="4352" width="9" style="121"/>
    <col min="4353" max="4353" width="1.625" style="121" customWidth="1"/>
    <col min="4354" max="4354" width="1.25" style="121" customWidth="1"/>
    <col min="4355" max="4355" width="6.375" style="121" customWidth="1"/>
    <col min="4356" max="4356" width="24.25" style="121" customWidth="1"/>
    <col min="4357" max="4368" width="5.375" style="121" customWidth="1"/>
    <col min="4369" max="4370" width="7.75" style="121" customWidth="1"/>
    <col min="4371" max="4608" width="9" style="121"/>
    <col min="4609" max="4609" width="1.625" style="121" customWidth="1"/>
    <col min="4610" max="4610" width="1.25" style="121" customWidth="1"/>
    <col min="4611" max="4611" width="6.375" style="121" customWidth="1"/>
    <col min="4612" max="4612" width="24.25" style="121" customWidth="1"/>
    <col min="4613" max="4624" width="5.375" style="121" customWidth="1"/>
    <col min="4625" max="4626" width="7.75" style="121" customWidth="1"/>
    <col min="4627" max="4864" width="9" style="121"/>
    <col min="4865" max="4865" width="1.625" style="121" customWidth="1"/>
    <col min="4866" max="4866" width="1.25" style="121" customWidth="1"/>
    <col min="4867" max="4867" width="6.375" style="121" customWidth="1"/>
    <col min="4868" max="4868" width="24.25" style="121" customWidth="1"/>
    <col min="4869" max="4880" width="5.375" style="121" customWidth="1"/>
    <col min="4881" max="4882" width="7.75" style="121" customWidth="1"/>
    <col min="4883" max="5120" width="9" style="121"/>
    <col min="5121" max="5121" width="1.625" style="121" customWidth="1"/>
    <col min="5122" max="5122" width="1.25" style="121" customWidth="1"/>
    <col min="5123" max="5123" width="6.375" style="121" customWidth="1"/>
    <col min="5124" max="5124" width="24.25" style="121" customWidth="1"/>
    <col min="5125" max="5136" width="5.375" style="121" customWidth="1"/>
    <col min="5137" max="5138" width="7.75" style="121" customWidth="1"/>
    <col min="5139" max="5376" width="9" style="121"/>
    <col min="5377" max="5377" width="1.625" style="121" customWidth="1"/>
    <col min="5378" max="5378" width="1.25" style="121" customWidth="1"/>
    <col min="5379" max="5379" width="6.375" style="121" customWidth="1"/>
    <col min="5380" max="5380" width="24.25" style="121" customWidth="1"/>
    <col min="5381" max="5392" width="5.375" style="121" customWidth="1"/>
    <col min="5393" max="5394" width="7.75" style="121" customWidth="1"/>
    <col min="5395" max="5632" width="9" style="121"/>
    <col min="5633" max="5633" width="1.625" style="121" customWidth="1"/>
    <col min="5634" max="5634" width="1.25" style="121" customWidth="1"/>
    <col min="5635" max="5635" width="6.375" style="121" customWidth="1"/>
    <col min="5636" max="5636" width="24.25" style="121" customWidth="1"/>
    <col min="5637" max="5648" width="5.375" style="121" customWidth="1"/>
    <col min="5649" max="5650" width="7.75" style="121" customWidth="1"/>
    <col min="5651" max="5888" width="9" style="121"/>
    <col min="5889" max="5889" width="1.625" style="121" customWidth="1"/>
    <col min="5890" max="5890" width="1.25" style="121" customWidth="1"/>
    <col min="5891" max="5891" width="6.375" style="121" customWidth="1"/>
    <col min="5892" max="5892" width="24.25" style="121" customWidth="1"/>
    <col min="5893" max="5904" width="5.375" style="121" customWidth="1"/>
    <col min="5905" max="5906" width="7.75" style="121" customWidth="1"/>
    <col min="5907" max="6144" width="9" style="121"/>
    <col min="6145" max="6145" width="1.625" style="121" customWidth="1"/>
    <col min="6146" max="6146" width="1.25" style="121" customWidth="1"/>
    <col min="6147" max="6147" width="6.375" style="121" customWidth="1"/>
    <col min="6148" max="6148" width="24.25" style="121" customWidth="1"/>
    <col min="6149" max="6160" width="5.375" style="121" customWidth="1"/>
    <col min="6161" max="6162" width="7.75" style="121" customWidth="1"/>
    <col min="6163" max="6400" width="9" style="121"/>
    <col min="6401" max="6401" width="1.625" style="121" customWidth="1"/>
    <col min="6402" max="6402" width="1.25" style="121" customWidth="1"/>
    <col min="6403" max="6403" width="6.375" style="121" customWidth="1"/>
    <col min="6404" max="6404" width="24.25" style="121" customWidth="1"/>
    <col min="6405" max="6416" width="5.375" style="121" customWidth="1"/>
    <col min="6417" max="6418" width="7.75" style="121" customWidth="1"/>
    <col min="6419" max="6656" width="9" style="121"/>
    <col min="6657" max="6657" width="1.625" style="121" customWidth="1"/>
    <col min="6658" max="6658" width="1.25" style="121" customWidth="1"/>
    <col min="6659" max="6659" width="6.375" style="121" customWidth="1"/>
    <col min="6660" max="6660" width="24.25" style="121" customWidth="1"/>
    <col min="6661" max="6672" width="5.375" style="121" customWidth="1"/>
    <col min="6673" max="6674" width="7.75" style="121" customWidth="1"/>
    <col min="6675" max="6912" width="9" style="121"/>
    <col min="6913" max="6913" width="1.625" style="121" customWidth="1"/>
    <col min="6914" max="6914" width="1.25" style="121" customWidth="1"/>
    <col min="6915" max="6915" width="6.375" style="121" customWidth="1"/>
    <col min="6916" max="6916" width="24.25" style="121" customWidth="1"/>
    <col min="6917" max="6928" width="5.375" style="121" customWidth="1"/>
    <col min="6929" max="6930" width="7.75" style="121" customWidth="1"/>
    <col min="6931" max="7168" width="9" style="121"/>
    <col min="7169" max="7169" width="1.625" style="121" customWidth="1"/>
    <col min="7170" max="7170" width="1.25" style="121" customWidth="1"/>
    <col min="7171" max="7171" width="6.375" style="121" customWidth="1"/>
    <col min="7172" max="7172" width="24.25" style="121" customWidth="1"/>
    <col min="7173" max="7184" width="5.375" style="121" customWidth="1"/>
    <col min="7185" max="7186" width="7.75" style="121" customWidth="1"/>
    <col min="7187" max="7424" width="9" style="121"/>
    <col min="7425" max="7425" width="1.625" style="121" customWidth="1"/>
    <col min="7426" max="7426" width="1.25" style="121" customWidth="1"/>
    <col min="7427" max="7427" width="6.375" style="121" customWidth="1"/>
    <col min="7428" max="7428" width="24.25" style="121" customWidth="1"/>
    <col min="7429" max="7440" width="5.375" style="121" customWidth="1"/>
    <col min="7441" max="7442" width="7.75" style="121" customWidth="1"/>
    <col min="7443" max="7680" width="9" style="121"/>
    <col min="7681" max="7681" width="1.625" style="121" customWidth="1"/>
    <col min="7682" max="7682" width="1.25" style="121" customWidth="1"/>
    <col min="7683" max="7683" width="6.375" style="121" customWidth="1"/>
    <col min="7684" max="7684" width="24.25" style="121" customWidth="1"/>
    <col min="7685" max="7696" width="5.375" style="121" customWidth="1"/>
    <col min="7697" max="7698" width="7.75" style="121" customWidth="1"/>
    <col min="7699" max="7936" width="9" style="121"/>
    <col min="7937" max="7937" width="1.625" style="121" customWidth="1"/>
    <col min="7938" max="7938" width="1.25" style="121" customWidth="1"/>
    <col min="7939" max="7939" width="6.375" style="121" customWidth="1"/>
    <col min="7940" max="7940" width="24.25" style="121" customWidth="1"/>
    <col min="7941" max="7952" width="5.375" style="121" customWidth="1"/>
    <col min="7953" max="7954" width="7.75" style="121" customWidth="1"/>
    <col min="7955" max="8192" width="9" style="121"/>
    <col min="8193" max="8193" width="1.625" style="121" customWidth="1"/>
    <col min="8194" max="8194" width="1.25" style="121" customWidth="1"/>
    <col min="8195" max="8195" width="6.375" style="121" customWidth="1"/>
    <col min="8196" max="8196" width="24.25" style="121" customWidth="1"/>
    <col min="8197" max="8208" width="5.375" style="121" customWidth="1"/>
    <col min="8209" max="8210" width="7.75" style="121" customWidth="1"/>
    <col min="8211" max="8448" width="9" style="121"/>
    <col min="8449" max="8449" width="1.625" style="121" customWidth="1"/>
    <col min="8450" max="8450" width="1.25" style="121" customWidth="1"/>
    <col min="8451" max="8451" width="6.375" style="121" customWidth="1"/>
    <col min="8452" max="8452" width="24.25" style="121" customWidth="1"/>
    <col min="8453" max="8464" width="5.375" style="121" customWidth="1"/>
    <col min="8465" max="8466" width="7.75" style="121" customWidth="1"/>
    <col min="8467" max="8704" width="9" style="121"/>
    <col min="8705" max="8705" width="1.625" style="121" customWidth="1"/>
    <col min="8706" max="8706" width="1.25" style="121" customWidth="1"/>
    <col min="8707" max="8707" width="6.375" style="121" customWidth="1"/>
    <col min="8708" max="8708" width="24.25" style="121" customWidth="1"/>
    <col min="8709" max="8720" width="5.375" style="121" customWidth="1"/>
    <col min="8721" max="8722" width="7.75" style="121" customWidth="1"/>
    <col min="8723" max="8960" width="9" style="121"/>
    <col min="8961" max="8961" width="1.625" style="121" customWidth="1"/>
    <col min="8962" max="8962" width="1.25" style="121" customWidth="1"/>
    <col min="8963" max="8963" width="6.375" style="121" customWidth="1"/>
    <col min="8964" max="8964" width="24.25" style="121" customWidth="1"/>
    <col min="8965" max="8976" width="5.375" style="121" customWidth="1"/>
    <col min="8977" max="8978" width="7.75" style="121" customWidth="1"/>
    <col min="8979" max="9216" width="9" style="121"/>
    <col min="9217" max="9217" width="1.625" style="121" customWidth="1"/>
    <col min="9218" max="9218" width="1.25" style="121" customWidth="1"/>
    <col min="9219" max="9219" width="6.375" style="121" customWidth="1"/>
    <col min="9220" max="9220" width="24.25" style="121" customWidth="1"/>
    <col min="9221" max="9232" width="5.375" style="121" customWidth="1"/>
    <col min="9233" max="9234" width="7.75" style="121" customWidth="1"/>
    <col min="9235" max="9472" width="9" style="121"/>
    <col min="9473" max="9473" width="1.625" style="121" customWidth="1"/>
    <col min="9474" max="9474" width="1.25" style="121" customWidth="1"/>
    <col min="9475" max="9475" width="6.375" style="121" customWidth="1"/>
    <col min="9476" max="9476" width="24.25" style="121" customWidth="1"/>
    <col min="9477" max="9488" width="5.375" style="121" customWidth="1"/>
    <col min="9489" max="9490" width="7.75" style="121" customWidth="1"/>
    <col min="9491" max="9728" width="9" style="121"/>
    <col min="9729" max="9729" width="1.625" style="121" customWidth="1"/>
    <col min="9730" max="9730" width="1.25" style="121" customWidth="1"/>
    <col min="9731" max="9731" width="6.375" style="121" customWidth="1"/>
    <col min="9732" max="9732" width="24.25" style="121" customWidth="1"/>
    <col min="9733" max="9744" width="5.375" style="121" customWidth="1"/>
    <col min="9745" max="9746" width="7.75" style="121" customWidth="1"/>
    <col min="9747" max="9984" width="9" style="121"/>
    <col min="9985" max="9985" width="1.625" style="121" customWidth="1"/>
    <col min="9986" max="9986" width="1.25" style="121" customWidth="1"/>
    <col min="9987" max="9987" width="6.375" style="121" customWidth="1"/>
    <col min="9988" max="9988" width="24.25" style="121" customWidth="1"/>
    <col min="9989" max="10000" width="5.375" style="121" customWidth="1"/>
    <col min="10001" max="10002" width="7.75" style="121" customWidth="1"/>
    <col min="10003" max="10240" width="9" style="121"/>
    <col min="10241" max="10241" width="1.625" style="121" customWidth="1"/>
    <col min="10242" max="10242" width="1.25" style="121" customWidth="1"/>
    <col min="10243" max="10243" width="6.375" style="121" customWidth="1"/>
    <col min="10244" max="10244" width="24.25" style="121" customWidth="1"/>
    <col min="10245" max="10256" width="5.375" style="121" customWidth="1"/>
    <col min="10257" max="10258" width="7.75" style="121" customWidth="1"/>
    <col min="10259" max="10496" width="9" style="121"/>
    <col min="10497" max="10497" width="1.625" style="121" customWidth="1"/>
    <col min="10498" max="10498" width="1.25" style="121" customWidth="1"/>
    <col min="10499" max="10499" width="6.375" style="121" customWidth="1"/>
    <col min="10500" max="10500" width="24.25" style="121" customWidth="1"/>
    <col min="10501" max="10512" width="5.375" style="121" customWidth="1"/>
    <col min="10513" max="10514" width="7.75" style="121" customWidth="1"/>
    <col min="10515" max="10752" width="9" style="121"/>
    <col min="10753" max="10753" width="1.625" style="121" customWidth="1"/>
    <col min="10754" max="10754" width="1.25" style="121" customWidth="1"/>
    <col min="10755" max="10755" width="6.375" style="121" customWidth="1"/>
    <col min="10756" max="10756" width="24.25" style="121" customWidth="1"/>
    <col min="10757" max="10768" width="5.375" style="121" customWidth="1"/>
    <col min="10769" max="10770" width="7.75" style="121" customWidth="1"/>
    <col min="10771" max="11008" width="9" style="121"/>
    <col min="11009" max="11009" width="1.625" style="121" customWidth="1"/>
    <col min="11010" max="11010" width="1.25" style="121" customWidth="1"/>
    <col min="11011" max="11011" width="6.375" style="121" customWidth="1"/>
    <col min="11012" max="11012" width="24.25" style="121" customWidth="1"/>
    <col min="11013" max="11024" width="5.375" style="121" customWidth="1"/>
    <col min="11025" max="11026" width="7.75" style="121" customWidth="1"/>
    <col min="11027" max="11264" width="9" style="121"/>
    <col min="11265" max="11265" width="1.625" style="121" customWidth="1"/>
    <col min="11266" max="11266" width="1.25" style="121" customWidth="1"/>
    <col min="11267" max="11267" width="6.375" style="121" customWidth="1"/>
    <col min="11268" max="11268" width="24.25" style="121" customWidth="1"/>
    <col min="11269" max="11280" width="5.375" style="121" customWidth="1"/>
    <col min="11281" max="11282" width="7.75" style="121" customWidth="1"/>
    <col min="11283" max="11520" width="9" style="121"/>
    <col min="11521" max="11521" width="1.625" style="121" customWidth="1"/>
    <col min="11522" max="11522" width="1.25" style="121" customWidth="1"/>
    <col min="11523" max="11523" width="6.375" style="121" customWidth="1"/>
    <col min="11524" max="11524" width="24.25" style="121" customWidth="1"/>
    <col min="11525" max="11536" width="5.375" style="121" customWidth="1"/>
    <col min="11537" max="11538" width="7.75" style="121" customWidth="1"/>
    <col min="11539" max="11776" width="9" style="121"/>
    <col min="11777" max="11777" width="1.625" style="121" customWidth="1"/>
    <col min="11778" max="11778" width="1.25" style="121" customWidth="1"/>
    <col min="11779" max="11779" width="6.375" style="121" customWidth="1"/>
    <col min="11780" max="11780" width="24.25" style="121" customWidth="1"/>
    <col min="11781" max="11792" width="5.375" style="121" customWidth="1"/>
    <col min="11793" max="11794" width="7.75" style="121" customWidth="1"/>
    <col min="11795" max="12032" width="9" style="121"/>
    <col min="12033" max="12033" width="1.625" style="121" customWidth="1"/>
    <col min="12034" max="12034" width="1.25" style="121" customWidth="1"/>
    <col min="12035" max="12035" width="6.375" style="121" customWidth="1"/>
    <col min="12036" max="12036" width="24.25" style="121" customWidth="1"/>
    <col min="12037" max="12048" width="5.375" style="121" customWidth="1"/>
    <col min="12049" max="12050" width="7.75" style="121" customWidth="1"/>
    <col min="12051" max="12288" width="9" style="121"/>
    <col min="12289" max="12289" width="1.625" style="121" customWidth="1"/>
    <col min="12290" max="12290" width="1.25" style="121" customWidth="1"/>
    <col min="12291" max="12291" width="6.375" style="121" customWidth="1"/>
    <col min="12292" max="12292" width="24.25" style="121" customWidth="1"/>
    <col min="12293" max="12304" width="5.375" style="121" customWidth="1"/>
    <col min="12305" max="12306" width="7.75" style="121" customWidth="1"/>
    <col min="12307" max="12544" width="9" style="121"/>
    <col min="12545" max="12545" width="1.625" style="121" customWidth="1"/>
    <col min="12546" max="12546" width="1.25" style="121" customWidth="1"/>
    <col min="12547" max="12547" width="6.375" style="121" customWidth="1"/>
    <col min="12548" max="12548" width="24.25" style="121" customWidth="1"/>
    <col min="12549" max="12560" width="5.375" style="121" customWidth="1"/>
    <col min="12561" max="12562" width="7.75" style="121" customWidth="1"/>
    <col min="12563" max="12800" width="9" style="121"/>
    <col min="12801" max="12801" width="1.625" style="121" customWidth="1"/>
    <col min="12802" max="12802" width="1.25" style="121" customWidth="1"/>
    <col min="12803" max="12803" width="6.375" style="121" customWidth="1"/>
    <col min="12804" max="12804" width="24.25" style="121" customWidth="1"/>
    <col min="12805" max="12816" width="5.375" style="121" customWidth="1"/>
    <col min="12817" max="12818" width="7.75" style="121" customWidth="1"/>
    <col min="12819" max="13056" width="9" style="121"/>
    <col min="13057" max="13057" width="1.625" style="121" customWidth="1"/>
    <col min="13058" max="13058" width="1.25" style="121" customWidth="1"/>
    <col min="13059" max="13059" width="6.375" style="121" customWidth="1"/>
    <col min="13060" max="13060" width="24.25" style="121" customWidth="1"/>
    <col min="13061" max="13072" width="5.375" style="121" customWidth="1"/>
    <col min="13073" max="13074" width="7.75" style="121" customWidth="1"/>
    <col min="13075" max="13312" width="9" style="121"/>
    <col min="13313" max="13313" width="1.625" style="121" customWidth="1"/>
    <col min="13314" max="13314" width="1.25" style="121" customWidth="1"/>
    <col min="13315" max="13315" width="6.375" style="121" customWidth="1"/>
    <col min="13316" max="13316" width="24.25" style="121" customWidth="1"/>
    <col min="13317" max="13328" width="5.375" style="121" customWidth="1"/>
    <col min="13329" max="13330" width="7.75" style="121" customWidth="1"/>
    <col min="13331" max="13568" width="9" style="121"/>
    <col min="13569" max="13569" width="1.625" style="121" customWidth="1"/>
    <col min="13570" max="13570" width="1.25" style="121" customWidth="1"/>
    <col min="13571" max="13571" width="6.375" style="121" customWidth="1"/>
    <col min="13572" max="13572" width="24.25" style="121" customWidth="1"/>
    <col min="13573" max="13584" width="5.375" style="121" customWidth="1"/>
    <col min="13585" max="13586" width="7.75" style="121" customWidth="1"/>
    <col min="13587" max="13824" width="9" style="121"/>
    <col min="13825" max="13825" width="1.625" style="121" customWidth="1"/>
    <col min="13826" max="13826" width="1.25" style="121" customWidth="1"/>
    <col min="13827" max="13827" width="6.375" style="121" customWidth="1"/>
    <col min="13828" max="13828" width="24.25" style="121" customWidth="1"/>
    <col min="13829" max="13840" width="5.375" style="121" customWidth="1"/>
    <col min="13841" max="13842" width="7.75" style="121" customWidth="1"/>
    <col min="13843" max="14080" width="9" style="121"/>
    <col min="14081" max="14081" width="1.625" style="121" customWidth="1"/>
    <col min="14082" max="14082" width="1.25" style="121" customWidth="1"/>
    <col min="14083" max="14083" width="6.375" style="121" customWidth="1"/>
    <col min="14084" max="14084" width="24.25" style="121" customWidth="1"/>
    <col min="14085" max="14096" width="5.375" style="121" customWidth="1"/>
    <col min="14097" max="14098" width="7.75" style="121" customWidth="1"/>
    <col min="14099" max="14336" width="9" style="121"/>
    <col min="14337" max="14337" width="1.625" style="121" customWidth="1"/>
    <col min="14338" max="14338" width="1.25" style="121" customWidth="1"/>
    <col min="14339" max="14339" width="6.375" style="121" customWidth="1"/>
    <col min="14340" max="14340" width="24.25" style="121" customWidth="1"/>
    <col min="14341" max="14352" width="5.375" style="121" customWidth="1"/>
    <col min="14353" max="14354" width="7.75" style="121" customWidth="1"/>
    <col min="14355" max="14592" width="9" style="121"/>
    <col min="14593" max="14593" width="1.625" style="121" customWidth="1"/>
    <col min="14594" max="14594" width="1.25" style="121" customWidth="1"/>
    <col min="14595" max="14595" width="6.375" style="121" customWidth="1"/>
    <col min="14596" max="14596" width="24.25" style="121" customWidth="1"/>
    <col min="14597" max="14608" width="5.375" style="121" customWidth="1"/>
    <col min="14609" max="14610" width="7.75" style="121" customWidth="1"/>
    <col min="14611" max="14848" width="9" style="121"/>
    <col min="14849" max="14849" width="1.625" style="121" customWidth="1"/>
    <col min="14850" max="14850" width="1.25" style="121" customWidth="1"/>
    <col min="14851" max="14851" width="6.375" style="121" customWidth="1"/>
    <col min="14852" max="14852" width="24.25" style="121" customWidth="1"/>
    <col min="14853" max="14864" width="5.375" style="121" customWidth="1"/>
    <col min="14865" max="14866" width="7.75" style="121" customWidth="1"/>
    <col min="14867" max="15104" width="9" style="121"/>
    <col min="15105" max="15105" width="1.625" style="121" customWidth="1"/>
    <col min="15106" max="15106" width="1.25" style="121" customWidth="1"/>
    <col min="15107" max="15107" width="6.375" style="121" customWidth="1"/>
    <col min="15108" max="15108" width="24.25" style="121" customWidth="1"/>
    <col min="15109" max="15120" width="5.375" style="121" customWidth="1"/>
    <col min="15121" max="15122" width="7.75" style="121" customWidth="1"/>
    <col min="15123" max="15360" width="9" style="121"/>
    <col min="15361" max="15361" width="1.625" style="121" customWidth="1"/>
    <col min="15362" max="15362" width="1.25" style="121" customWidth="1"/>
    <col min="15363" max="15363" width="6.375" style="121" customWidth="1"/>
    <col min="15364" max="15364" width="24.25" style="121" customWidth="1"/>
    <col min="15365" max="15376" width="5.375" style="121" customWidth="1"/>
    <col min="15377" max="15378" width="7.75" style="121" customWidth="1"/>
    <col min="15379" max="15616" width="9" style="121"/>
    <col min="15617" max="15617" width="1.625" style="121" customWidth="1"/>
    <col min="15618" max="15618" width="1.25" style="121" customWidth="1"/>
    <col min="15619" max="15619" width="6.375" style="121" customWidth="1"/>
    <col min="15620" max="15620" width="24.25" style="121" customWidth="1"/>
    <col min="15621" max="15632" width="5.375" style="121" customWidth="1"/>
    <col min="15633" max="15634" width="7.75" style="121" customWidth="1"/>
    <col min="15635" max="15872" width="9" style="121"/>
    <col min="15873" max="15873" width="1.625" style="121" customWidth="1"/>
    <col min="15874" max="15874" width="1.25" style="121" customWidth="1"/>
    <col min="15875" max="15875" width="6.375" style="121" customWidth="1"/>
    <col min="15876" max="15876" width="24.25" style="121" customWidth="1"/>
    <col min="15877" max="15888" width="5.375" style="121" customWidth="1"/>
    <col min="15889" max="15890" width="7.75" style="121" customWidth="1"/>
    <col min="15891" max="16128" width="9" style="121"/>
    <col min="16129" max="16129" width="1.625" style="121" customWidth="1"/>
    <col min="16130" max="16130" width="1.25" style="121" customWidth="1"/>
    <col min="16131" max="16131" width="6.375" style="121" customWidth="1"/>
    <col min="16132" max="16132" width="24.25" style="121" customWidth="1"/>
    <col min="16133" max="16144" width="5.375" style="121" customWidth="1"/>
    <col min="16145" max="16146" width="7.75" style="121" customWidth="1"/>
    <col min="16147" max="16384" width="9" style="121"/>
  </cols>
  <sheetData>
    <row r="1" spans="1:17" ht="17.25">
      <c r="A1" s="427" t="s">
        <v>482</v>
      </c>
      <c r="B1" s="427"/>
      <c r="C1" s="427"/>
      <c r="D1" s="427"/>
      <c r="E1" s="427"/>
      <c r="F1" s="427"/>
      <c r="G1" s="427"/>
      <c r="H1" s="427"/>
      <c r="I1" s="427"/>
      <c r="J1" s="427"/>
      <c r="K1" s="427"/>
      <c r="L1" s="427"/>
      <c r="M1" s="427"/>
      <c r="N1" s="427"/>
      <c r="O1" s="427"/>
      <c r="P1" s="427"/>
      <c r="Q1" s="427"/>
    </row>
    <row r="2" spans="1:17" ht="11.25" customHeight="1"/>
    <row r="3" spans="1:17" ht="19.5" customHeight="1">
      <c r="O3" s="428">
        <v>46112</v>
      </c>
      <c r="P3" s="428"/>
      <c r="Q3" s="428"/>
    </row>
    <row r="4" spans="1:17" ht="19.5" customHeight="1">
      <c r="A4" s="121" t="s">
        <v>368</v>
      </c>
    </row>
    <row r="5" spans="1:17" ht="24.75" customHeight="1">
      <c r="I5" s="121" t="s">
        <v>238</v>
      </c>
      <c r="K5" s="471"/>
      <c r="L5" s="471"/>
      <c r="M5" s="471"/>
      <c r="N5" s="471"/>
      <c r="O5" s="471"/>
      <c r="P5" s="471"/>
      <c r="Q5" s="471"/>
    </row>
    <row r="6" spans="1:17" ht="24.75" customHeight="1">
      <c r="I6" s="121" t="s">
        <v>239</v>
      </c>
      <c r="K6" s="472"/>
      <c r="L6" s="472"/>
      <c r="M6" s="472"/>
      <c r="N6" s="472"/>
      <c r="O6" s="472"/>
      <c r="P6" s="472"/>
      <c r="Q6" s="472"/>
    </row>
    <row r="7" spans="1:17" ht="24.75" customHeight="1">
      <c r="I7" s="121" t="s">
        <v>240</v>
      </c>
      <c r="K7" s="472"/>
      <c r="L7" s="472"/>
      <c r="M7" s="472"/>
      <c r="N7" s="472"/>
      <c r="O7" s="472"/>
      <c r="P7" s="472"/>
      <c r="Q7" s="472"/>
    </row>
    <row r="9" spans="1:17" ht="18.75" customHeight="1">
      <c r="A9" s="123" t="s">
        <v>241</v>
      </c>
    </row>
    <row r="10" spans="1:17" ht="18.75" customHeight="1">
      <c r="B10" s="121" t="s">
        <v>242</v>
      </c>
    </row>
    <row r="11" spans="1:17" ht="18.75" customHeight="1">
      <c r="C11" s="429"/>
      <c r="D11" s="430"/>
      <c r="E11" s="124" t="s">
        <v>243</v>
      </c>
      <c r="F11" s="124" t="s">
        <v>244</v>
      </c>
      <c r="G11" s="124" t="s">
        <v>245</v>
      </c>
      <c r="H11" s="124" t="s">
        <v>246</v>
      </c>
      <c r="I11" s="124" t="s">
        <v>247</v>
      </c>
      <c r="J11" s="124" t="s">
        <v>248</v>
      </c>
      <c r="K11" s="124" t="s">
        <v>249</v>
      </c>
      <c r="L11" s="124" t="s">
        <v>250</v>
      </c>
      <c r="M11" s="124" t="s">
        <v>251</v>
      </c>
      <c r="N11" s="124" t="s">
        <v>252</v>
      </c>
      <c r="O11" s="124" t="s">
        <v>253</v>
      </c>
      <c r="P11" s="125" t="s">
        <v>254</v>
      </c>
      <c r="Q11" s="126" t="s">
        <v>255</v>
      </c>
    </row>
    <row r="12" spans="1:17" ht="21" customHeight="1">
      <c r="C12" s="431" t="s">
        <v>256</v>
      </c>
      <c r="D12" s="432"/>
      <c r="E12" s="273"/>
      <c r="F12" s="273"/>
      <c r="G12" s="273"/>
      <c r="H12" s="273"/>
      <c r="I12" s="273"/>
      <c r="J12" s="273"/>
      <c r="K12" s="273"/>
      <c r="L12" s="273"/>
      <c r="M12" s="273"/>
      <c r="N12" s="273"/>
      <c r="O12" s="273"/>
      <c r="P12" s="274"/>
      <c r="Q12" s="127">
        <f>SUM(E12:P12)</f>
        <v>0</v>
      </c>
    </row>
    <row r="13" spans="1:17" ht="21" customHeight="1">
      <c r="C13" s="423" t="s">
        <v>447</v>
      </c>
      <c r="D13" s="424"/>
      <c r="E13" s="282"/>
      <c r="F13" s="282"/>
      <c r="G13" s="282"/>
      <c r="H13" s="282"/>
      <c r="I13" s="282"/>
      <c r="J13" s="282"/>
      <c r="K13" s="282"/>
      <c r="L13" s="282"/>
      <c r="M13" s="282"/>
      <c r="N13" s="282"/>
      <c r="O13" s="282"/>
      <c r="P13" s="283"/>
      <c r="Q13" s="367">
        <f>SUM(E13:P13)</f>
        <v>0</v>
      </c>
    </row>
    <row r="14" spans="1:17" ht="21" customHeight="1">
      <c r="C14" s="423" t="s">
        <v>448</v>
      </c>
      <c r="D14" s="424"/>
      <c r="E14" s="282"/>
      <c r="F14" s="282"/>
      <c r="G14" s="282"/>
      <c r="H14" s="282"/>
      <c r="I14" s="282"/>
      <c r="J14" s="282"/>
      <c r="K14" s="282"/>
      <c r="L14" s="282"/>
      <c r="M14" s="282"/>
      <c r="N14" s="282"/>
      <c r="O14" s="282"/>
      <c r="P14" s="283"/>
      <c r="Q14" s="367">
        <f>SUM(E14:P14)</f>
        <v>0</v>
      </c>
    </row>
    <row r="15" spans="1:17" ht="21" customHeight="1">
      <c r="C15" s="425" t="s">
        <v>449</v>
      </c>
      <c r="D15" s="426"/>
      <c r="E15" s="275"/>
      <c r="F15" s="275"/>
      <c r="G15" s="275"/>
      <c r="H15" s="275"/>
      <c r="I15" s="275"/>
      <c r="J15" s="275"/>
      <c r="K15" s="275"/>
      <c r="L15" s="275"/>
      <c r="M15" s="275"/>
      <c r="N15" s="275"/>
      <c r="O15" s="275"/>
      <c r="P15" s="276"/>
      <c r="Q15" s="129">
        <f>SUM(E15:P15)</f>
        <v>0</v>
      </c>
    </row>
    <row r="16" spans="1:17" ht="13.5" customHeight="1">
      <c r="E16" s="277"/>
      <c r="F16" s="277"/>
      <c r="G16" s="277"/>
      <c r="H16" s="277"/>
      <c r="I16" s="277"/>
      <c r="J16" s="277"/>
      <c r="K16" s="277"/>
      <c r="L16" s="277"/>
      <c r="M16" s="277"/>
      <c r="N16" s="277"/>
      <c r="O16" s="277"/>
      <c r="P16" s="277"/>
    </row>
    <row r="17" spans="1:17" ht="18.75" customHeight="1">
      <c r="B17" s="121" t="s">
        <v>257</v>
      </c>
      <c r="E17" s="277"/>
      <c r="F17" s="455"/>
      <c r="G17" s="456"/>
      <c r="H17" s="277" t="s">
        <v>258</v>
      </c>
      <c r="I17" s="277"/>
      <c r="J17" s="277"/>
      <c r="K17" s="277"/>
      <c r="L17" s="277"/>
      <c r="M17" s="277"/>
      <c r="N17" s="277"/>
      <c r="O17" s="277"/>
      <c r="P17" s="277"/>
    </row>
    <row r="18" spans="1:17" ht="18.75" customHeight="1">
      <c r="C18" s="123" t="s">
        <v>483</v>
      </c>
      <c r="D18" s="123"/>
      <c r="F18" s="130"/>
      <c r="G18" s="130"/>
    </row>
    <row r="19" spans="1:17" ht="9" customHeight="1"/>
    <row r="20" spans="1:17" ht="18.75" customHeight="1">
      <c r="B20" s="121" t="s">
        <v>435</v>
      </c>
    </row>
    <row r="21" spans="1:17" ht="18.75" customHeight="1">
      <c r="C21" s="429"/>
      <c r="D21" s="430"/>
      <c r="E21" s="473" t="s">
        <v>256</v>
      </c>
      <c r="F21" s="473"/>
      <c r="G21" s="473"/>
      <c r="H21" s="434" t="s">
        <v>437</v>
      </c>
      <c r="I21" s="435"/>
      <c r="J21" s="435"/>
      <c r="K21" s="436"/>
    </row>
    <row r="22" spans="1:17" ht="21" customHeight="1">
      <c r="C22" s="437" t="s">
        <v>259</v>
      </c>
      <c r="D22" s="438"/>
      <c r="E22" s="466">
        <f>+Q12</f>
        <v>0</v>
      </c>
      <c r="F22" s="466"/>
      <c r="G22" s="466"/>
      <c r="H22" s="467">
        <f>+MAX(E22-250,0)</f>
        <v>0</v>
      </c>
      <c r="I22" s="467"/>
      <c r="J22" s="467"/>
      <c r="K22" s="467"/>
    </row>
    <row r="23" spans="1:17" ht="21" customHeight="1" thickBot="1">
      <c r="C23" s="441" t="s">
        <v>260</v>
      </c>
      <c r="D23" s="442"/>
      <c r="E23" s="468">
        <f>+F17</f>
        <v>0</v>
      </c>
      <c r="F23" s="468"/>
      <c r="G23" s="468"/>
      <c r="H23" s="470">
        <f>+MAX(E23-250,0)</f>
        <v>0</v>
      </c>
      <c r="I23" s="470"/>
      <c r="J23" s="470"/>
      <c r="K23" s="470"/>
    </row>
    <row r="24" spans="1:17" ht="21" customHeight="1" thickTop="1">
      <c r="C24" s="445" t="s">
        <v>438</v>
      </c>
      <c r="D24" s="446"/>
      <c r="E24" s="474">
        <f>+E22-E23</f>
        <v>0</v>
      </c>
      <c r="F24" s="474"/>
      <c r="G24" s="474"/>
      <c r="H24" s="469">
        <f>+H22-H23</f>
        <v>0</v>
      </c>
      <c r="I24" s="469"/>
      <c r="J24" s="469"/>
      <c r="K24" s="469"/>
    </row>
    <row r="25" spans="1:17" ht="12" customHeight="1"/>
    <row r="26" spans="1:17" ht="18.75" customHeight="1">
      <c r="A26" s="123" t="s">
        <v>261</v>
      </c>
    </row>
    <row r="27" spans="1:17" ht="18.75" customHeight="1">
      <c r="B27" s="121" t="s">
        <v>262</v>
      </c>
      <c r="Q27" s="162" t="s">
        <v>280</v>
      </c>
    </row>
    <row r="28" spans="1:17" ht="18.75" customHeight="1">
      <c r="C28" s="429"/>
      <c r="D28" s="430"/>
      <c r="E28" s="124" t="s">
        <v>243</v>
      </c>
      <c r="F28" s="124" t="s">
        <v>244</v>
      </c>
      <c r="G28" s="124" t="s">
        <v>245</v>
      </c>
      <c r="H28" s="124" t="s">
        <v>246</v>
      </c>
      <c r="I28" s="124" t="s">
        <v>247</v>
      </c>
      <c r="J28" s="124" t="s">
        <v>248</v>
      </c>
      <c r="K28" s="124" t="s">
        <v>249</v>
      </c>
      <c r="L28" s="124" t="s">
        <v>250</v>
      </c>
      <c r="M28" s="124" t="s">
        <v>251</v>
      </c>
      <c r="N28" s="124" t="s">
        <v>252</v>
      </c>
      <c r="O28" s="124" t="s">
        <v>253</v>
      </c>
      <c r="P28" s="125" t="s">
        <v>254</v>
      </c>
      <c r="Q28" s="126" t="s">
        <v>263</v>
      </c>
    </row>
    <row r="29" spans="1:17" ht="21" customHeight="1">
      <c r="C29" s="437" t="s">
        <v>264</v>
      </c>
      <c r="D29" s="438"/>
      <c r="E29" s="273"/>
      <c r="F29" s="273"/>
      <c r="G29" s="273"/>
      <c r="H29" s="273"/>
      <c r="I29" s="273"/>
      <c r="J29" s="273"/>
      <c r="K29" s="273"/>
      <c r="L29" s="273"/>
      <c r="M29" s="273"/>
      <c r="N29" s="273"/>
      <c r="O29" s="273"/>
      <c r="P29" s="274"/>
      <c r="Q29" s="127">
        <f>SUM(E29:P29)</f>
        <v>0</v>
      </c>
    </row>
    <row r="30" spans="1:17" ht="21" customHeight="1">
      <c r="C30" s="449" t="s">
        <v>265</v>
      </c>
      <c r="D30" s="450"/>
      <c r="E30" s="278"/>
      <c r="F30" s="278"/>
      <c r="G30" s="278"/>
      <c r="H30" s="278"/>
      <c r="I30" s="278"/>
      <c r="J30" s="278"/>
      <c r="K30" s="278"/>
      <c r="L30" s="278"/>
      <c r="M30" s="278"/>
      <c r="N30" s="278"/>
      <c r="O30" s="278"/>
      <c r="P30" s="279"/>
      <c r="Q30" s="131">
        <f t="shared" ref="Q30:Q37" si="0">SUM(E30:P30)</f>
        <v>0</v>
      </c>
    </row>
    <row r="31" spans="1:17" ht="21" customHeight="1">
      <c r="C31" s="451" t="s">
        <v>266</v>
      </c>
      <c r="D31" s="452"/>
      <c r="E31" s="275"/>
      <c r="F31" s="275"/>
      <c r="G31" s="275"/>
      <c r="H31" s="275"/>
      <c r="I31" s="275"/>
      <c r="J31" s="275"/>
      <c r="K31" s="275"/>
      <c r="L31" s="275"/>
      <c r="M31" s="275"/>
      <c r="N31" s="275"/>
      <c r="O31" s="275"/>
      <c r="P31" s="276"/>
      <c r="Q31" s="129">
        <f t="shared" si="0"/>
        <v>0</v>
      </c>
    </row>
    <row r="32" spans="1:17" ht="21" customHeight="1">
      <c r="C32" s="429" t="s">
        <v>267</v>
      </c>
      <c r="D32" s="430"/>
      <c r="E32" s="128">
        <f>SUM(E29:E31)</f>
        <v>0</v>
      </c>
      <c r="F32" s="128">
        <f>SUM(F29:F31)</f>
        <v>0</v>
      </c>
      <c r="G32" s="128">
        <f t="shared" ref="G32:P32" si="1">SUM(G29:G31)</f>
        <v>0</v>
      </c>
      <c r="H32" s="128">
        <f t="shared" si="1"/>
        <v>0</v>
      </c>
      <c r="I32" s="128">
        <f t="shared" si="1"/>
        <v>0</v>
      </c>
      <c r="J32" s="128">
        <f t="shared" si="1"/>
        <v>0</v>
      </c>
      <c r="K32" s="128">
        <f t="shared" si="1"/>
        <v>0</v>
      </c>
      <c r="L32" s="128">
        <f t="shared" si="1"/>
        <v>0</v>
      </c>
      <c r="M32" s="128">
        <f t="shared" si="1"/>
        <v>0</v>
      </c>
      <c r="N32" s="128">
        <f t="shared" si="1"/>
        <v>0</v>
      </c>
      <c r="O32" s="128">
        <f>SUM(O29:O31)</f>
        <v>0</v>
      </c>
      <c r="P32" s="128">
        <f t="shared" si="1"/>
        <v>0</v>
      </c>
      <c r="Q32" s="129">
        <f t="shared" si="0"/>
        <v>0</v>
      </c>
    </row>
    <row r="33" spans="2:17" ht="21" customHeight="1">
      <c r="C33" s="437" t="s">
        <v>268</v>
      </c>
      <c r="D33" s="438"/>
      <c r="E33" s="280"/>
      <c r="F33" s="280"/>
      <c r="G33" s="280"/>
      <c r="H33" s="280"/>
      <c r="I33" s="280"/>
      <c r="J33" s="280"/>
      <c r="K33" s="280"/>
      <c r="L33" s="280"/>
      <c r="M33" s="280"/>
      <c r="N33" s="280"/>
      <c r="O33" s="280"/>
      <c r="P33" s="281"/>
      <c r="Q33" s="132">
        <f t="shared" si="0"/>
        <v>0</v>
      </c>
    </row>
    <row r="34" spans="2:17" ht="21" customHeight="1">
      <c r="C34" s="449" t="s">
        <v>269</v>
      </c>
      <c r="D34" s="450"/>
      <c r="E34" s="278"/>
      <c r="F34" s="278"/>
      <c r="G34" s="278"/>
      <c r="H34" s="278"/>
      <c r="I34" s="278"/>
      <c r="J34" s="278"/>
      <c r="K34" s="278"/>
      <c r="L34" s="278"/>
      <c r="M34" s="278"/>
      <c r="N34" s="278"/>
      <c r="O34" s="278"/>
      <c r="P34" s="279"/>
      <c r="Q34" s="131">
        <f t="shared" si="0"/>
        <v>0</v>
      </c>
    </row>
    <row r="35" spans="2:17" ht="21" customHeight="1">
      <c r="C35" s="451" t="s">
        <v>270</v>
      </c>
      <c r="D35" s="452"/>
      <c r="E35" s="275"/>
      <c r="F35" s="275"/>
      <c r="G35" s="275"/>
      <c r="H35" s="275"/>
      <c r="I35" s="275"/>
      <c r="J35" s="275"/>
      <c r="K35" s="275"/>
      <c r="L35" s="275"/>
      <c r="M35" s="275"/>
      <c r="N35" s="275"/>
      <c r="O35" s="275"/>
      <c r="P35" s="276"/>
      <c r="Q35" s="129">
        <f t="shared" si="0"/>
        <v>0</v>
      </c>
    </row>
    <row r="36" spans="2:17" ht="21" customHeight="1" thickBot="1">
      <c r="C36" s="453" t="s">
        <v>271</v>
      </c>
      <c r="D36" s="454"/>
      <c r="E36" s="128">
        <f>SUM(E33:E35)</f>
        <v>0</v>
      </c>
      <c r="F36" s="128">
        <f t="shared" ref="F36:P36" si="2">SUM(F33:F35)</f>
        <v>0</v>
      </c>
      <c r="G36" s="128">
        <f t="shared" si="2"/>
        <v>0</v>
      </c>
      <c r="H36" s="128">
        <f t="shared" si="2"/>
        <v>0</v>
      </c>
      <c r="I36" s="128">
        <f t="shared" si="2"/>
        <v>0</v>
      </c>
      <c r="J36" s="128">
        <f t="shared" si="2"/>
        <v>0</v>
      </c>
      <c r="K36" s="128">
        <f t="shared" si="2"/>
        <v>0</v>
      </c>
      <c r="L36" s="128">
        <f t="shared" si="2"/>
        <v>0</v>
      </c>
      <c r="M36" s="128">
        <f t="shared" si="2"/>
        <v>0</v>
      </c>
      <c r="N36" s="128">
        <f t="shared" si="2"/>
        <v>0</v>
      </c>
      <c r="O36" s="128">
        <f t="shared" si="2"/>
        <v>0</v>
      </c>
      <c r="P36" s="128">
        <f t="shared" si="2"/>
        <v>0</v>
      </c>
      <c r="Q36" s="133">
        <f t="shared" si="0"/>
        <v>0</v>
      </c>
    </row>
    <row r="37" spans="2:17" ht="21" customHeight="1" thickTop="1">
      <c r="C37" s="445" t="s">
        <v>263</v>
      </c>
      <c r="D37" s="446"/>
      <c r="E37" s="134">
        <f>SUM(E36,E32)</f>
        <v>0</v>
      </c>
      <c r="F37" s="134">
        <f t="shared" ref="F37:P37" si="3">SUM(F36,F32)</f>
        <v>0</v>
      </c>
      <c r="G37" s="134">
        <f t="shared" si="3"/>
        <v>0</v>
      </c>
      <c r="H37" s="134">
        <f t="shared" si="3"/>
        <v>0</v>
      </c>
      <c r="I37" s="134">
        <f t="shared" si="3"/>
        <v>0</v>
      </c>
      <c r="J37" s="134">
        <f t="shared" si="3"/>
        <v>0</v>
      </c>
      <c r="K37" s="134">
        <f t="shared" si="3"/>
        <v>0</v>
      </c>
      <c r="L37" s="134">
        <f t="shared" si="3"/>
        <v>0</v>
      </c>
      <c r="M37" s="134">
        <f t="shared" si="3"/>
        <v>0</v>
      </c>
      <c r="N37" s="134">
        <f t="shared" si="3"/>
        <v>0</v>
      </c>
      <c r="O37" s="134">
        <f t="shared" si="3"/>
        <v>0</v>
      </c>
      <c r="P37" s="134">
        <f t="shared" si="3"/>
        <v>0</v>
      </c>
      <c r="Q37" s="135">
        <f t="shared" si="0"/>
        <v>0</v>
      </c>
    </row>
    <row r="38" spans="2:17" ht="11.25" customHeight="1"/>
    <row r="39" spans="2:17" ht="18.75" customHeight="1">
      <c r="B39" s="121" t="s">
        <v>363</v>
      </c>
      <c r="Q39" s="162"/>
    </row>
    <row r="40" spans="2:17" ht="18.75" customHeight="1">
      <c r="C40" s="429"/>
      <c r="D40" s="430"/>
      <c r="E40" s="124" t="s">
        <v>243</v>
      </c>
      <c r="F40" s="124" t="s">
        <v>244</v>
      </c>
      <c r="G40" s="124" t="s">
        <v>245</v>
      </c>
      <c r="H40" s="124" t="s">
        <v>246</v>
      </c>
      <c r="I40" s="124" t="s">
        <v>247</v>
      </c>
      <c r="J40" s="124" t="s">
        <v>248</v>
      </c>
      <c r="K40" s="124" t="s">
        <v>249</v>
      </c>
      <c r="L40" s="124" t="s">
        <v>250</v>
      </c>
      <c r="M40" s="124" t="s">
        <v>251</v>
      </c>
      <c r="N40" s="124" t="s">
        <v>252</v>
      </c>
      <c r="O40" s="124" t="s">
        <v>253</v>
      </c>
      <c r="P40" s="125" t="s">
        <v>254</v>
      </c>
      <c r="Q40" s="126" t="s">
        <v>263</v>
      </c>
    </row>
    <row r="41" spans="2:17" ht="21" customHeight="1">
      <c r="C41" s="437" t="s">
        <v>364</v>
      </c>
      <c r="D41" s="438"/>
      <c r="E41" s="273"/>
      <c r="F41" s="403"/>
      <c r="G41" s="403"/>
      <c r="H41" s="403"/>
      <c r="I41" s="403"/>
      <c r="J41" s="403"/>
      <c r="K41" s="403"/>
      <c r="L41" s="403"/>
      <c r="M41" s="403"/>
      <c r="N41" s="403"/>
      <c r="O41" s="403"/>
      <c r="P41" s="403"/>
      <c r="Q41" s="127">
        <f>IFERROR(AVERAGE(E41:P41),0)</f>
        <v>0</v>
      </c>
    </row>
    <row r="42" spans="2:17" ht="21" customHeight="1" thickBot="1">
      <c r="C42" s="457" t="s">
        <v>365</v>
      </c>
      <c r="D42" s="458"/>
      <c r="E42" s="282"/>
      <c r="F42" s="404"/>
      <c r="G42" s="404"/>
      <c r="H42" s="404"/>
      <c r="I42" s="404"/>
      <c r="J42" s="404"/>
      <c r="K42" s="404"/>
      <c r="L42" s="404"/>
      <c r="M42" s="404"/>
      <c r="N42" s="404"/>
      <c r="O42" s="404"/>
      <c r="P42" s="405"/>
      <c r="Q42" s="136">
        <f>IFERROR(AVERAGE(E42:P42),0)</f>
        <v>0</v>
      </c>
    </row>
    <row r="43" spans="2:17" ht="21" customHeight="1" thickTop="1" thickBot="1">
      <c r="C43" s="459" t="s">
        <v>339</v>
      </c>
      <c r="D43" s="460"/>
      <c r="E43" s="221">
        <f>+E42+E41</f>
        <v>0</v>
      </c>
      <c r="F43" s="221">
        <f t="shared" ref="F43:P43" si="4">+F42+F41</f>
        <v>0</v>
      </c>
      <c r="G43" s="221">
        <f t="shared" si="4"/>
        <v>0</v>
      </c>
      <c r="H43" s="221">
        <f t="shared" si="4"/>
        <v>0</v>
      </c>
      <c r="I43" s="221">
        <f t="shared" si="4"/>
        <v>0</v>
      </c>
      <c r="J43" s="221">
        <f t="shared" si="4"/>
        <v>0</v>
      </c>
      <c r="K43" s="221">
        <f t="shared" si="4"/>
        <v>0</v>
      </c>
      <c r="L43" s="221">
        <f t="shared" si="4"/>
        <v>0</v>
      </c>
      <c r="M43" s="221">
        <f t="shared" si="4"/>
        <v>0</v>
      </c>
      <c r="N43" s="221">
        <f t="shared" si="4"/>
        <v>0</v>
      </c>
      <c r="O43" s="221">
        <f t="shared" si="4"/>
        <v>0</v>
      </c>
      <c r="P43" s="221">
        <f t="shared" si="4"/>
        <v>0</v>
      </c>
      <c r="Q43" s="215">
        <f>IFERROR(ROUND(AVERAGE(E43:P43),2),0)</f>
        <v>0</v>
      </c>
    </row>
    <row r="44" spans="2:17" ht="21" customHeight="1">
      <c r="C44" s="461" t="s">
        <v>334</v>
      </c>
      <c r="D44" s="462"/>
      <c r="E44" s="284"/>
      <c r="F44" s="284"/>
      <c r="G44" s="284"/>
      <c r="H44" s="284"/>
      <c r="I44" s="284"/>
      <c r="J44" s="284"/>
      <c r="K44" s="284"/>
      <c r="L44" s="284"/>
      <c r="M44" s="284"/>
      <c r="N44" s="284"/>
      <c r="O44" s="284"/>
      <c r="P44" s="284"/>
      <c r="Q44" s="244"/>
    </row>
    <row r="45" spans="2:17" ht="21" customHeight="1">
      <c r="C45" s="449" t="s">
        <v>335</v>
      </c>
      <c r="D45" s="450"/>
      <c r="E45" s="278"/>
      <c r="F45" s="278"/>
      <c r="G45" s="278"/>
      <c r="H45" s="278"/>
      <c r="I45" s="278"/>
      <c r="J45" s="278"/>
      <c r="K45" s="278"/>
      <c r="L45" s="278"/>
      <c r="M45" s="278"/>
      <c r="N45" s="278"/>
      <c r="O45" s="278"/>
      <c r="P45" s="278"/>
      <c r="Q45" s="245"/>
    </row>
    <row r="46" spans="2:17" ht="21" customHeight="1" thickBot="1">
      <c r="C46" s="457" t="s">
        <v>336</v>
      </c>
      <c r="D46" s="458"/>
      <c r="E46" s="282"/>
      <c r="F46" s="282"/>
      <c r="G46" s="282"/>
      <c r="H46" s="282"/>
      <c r="I46" s="282"/>
      <c r="J46" s="282"/>
      <c r="K46" s="282"/>
      <c r="L46" s="282"/>
      <c r="M46" s="282"/>
      <c r="N46" s="282"/>
      <c r="O46" s="282"/>
      <c r="P46" s="283"/>
      <c r="Q46" s="246"/>
    </row>
    <row r="47" spans="2:17" ht="21" customHeight="1" thickTop="1" thickBot="1">
      <c r="C47" s="459" t="s">
        <v>338</v>
      </c>
      <c r="D47" s="460"/>
      <c r="E47" s="221">
        <f>+COUNTA(E44:E46)</f>
        <v>0</v>
      </c>
      <c r="F47" s="221">
        <f t="shared" ref="F47:P47" si="5">+COUNTA(F44:F46)</f>
        <v>0</v>
      </c>
      <c r="G47" s="221">
        <f t="shared" si="5"/>
        <v>0</v>
      </c>
      <c r="H47" s="221">
        <f t="shared" si="5"/>
        <v>0</v>
      </c>
      <c r="I47" s="221">
        <f t="shared" si="5"/>
        <v>0</v>
      </c>
      <c r="J47" s="221">
        <f t="shared" si="5"/>
        <v>0</v>
      </c>
      <c r="K47" s="221">
        <f t="shared" si="5"/>
        <v>0</v>
      </c>
      <c r="L47" s="221">
        <f t="shared" si="5"/>
        <v>0</v>
      </c>
      <c r="M47" s="221">
        <f t="shared" si="5"/>
        <v>0</v>
      </c>
      <c r="N47" s="221">
        <f t="shared" si="5"/>
        <v>0</v>
      </c>
      <c r="O47" s="221">
        <f t="shared" si="5"/>
        <v>0</v>
      </c>
      <c r="P47" s="222">
        <f t="shared" si="5"/>
        <v>0</v>
      </c>
      <c r="Q47" s="215">
        <f>IFERROR(ROUND(AVERAGE(E47:P47),2),0)</f>
        <v>0</v>
      </c>
    </row>
    <row r="48" spans="2:17" ht="21.75" customHeight="1">
      <c r="C48" s="463" t="s">
        <v>337</v>
      </c>
      <c r="D48" s="219" t="s">
        <v>340</v>
      </c>
      <c r="E48" s="248" t="str">
        <f>IF(AND(E43&gt;0,E47&gt;0),"○","")</f>
        <v/>
      </c>
      <c r="F48" s="248" t="str">
        <f>IF(AND(OR(E48="○",F43&gt;0),F47&gt;0),"○","")</f>
        <v/>
      </c>
      <c r="G48" s="248" t="str">
        <f>IF(AND(OR(F48="○",G43&gt;0),G47&gt;0),"○","")</f>
        <v/>
      </c>
      <c r="H48" s="248" t="str">
        <f t="shared" ref="H48:O48" si="6">IF(AND(OR(G48="○",H43&gt;0),H47&gt;0),"○","")</f>
        <v/>
      </c>
      <c r="I48" s="248" t="str">
        <f>IF(AND(OR(H48="○",I43&gt;0),I47&gt;0),"○","")</f>
        <v/>
      </c>
      <c r="J48" s="248" t="str">
        <f t="shared" si="6"/>
        <v/>
      </c>
      <c r="K48" s="248" t="str">
        <f t="shared" si="6"/>
        <v/>
      </c>
      <c r="L48" s="248" t="str">
        <f t="shared" si="6"/>
        <v/>
      </c>
      <c r="M48" s="248" t="str">
        <f t="shared" si="6"/>
        <v/>
      </c>
      <c r="N48" s="248" t="str">
        <f t="shared" si="6"/>
        <v/>
      </c>
      <c r="O48" s="248" t="str">
        <f t="shared" si="6"/>
        <v/>
      </c>
      <c r="P48" s="248" t="str">
        <f>IF(AND(OR(O48="○",P43&gt;0),P47&gt;0),"○","")</f>
        <v/>
      </c>
      <c r="Q48" s="217">
        <f>+COUNTIF(E48:P48,"○")</f>
        <v>0</v>
      </c>
    </row>
    <row r="49" spans="1:18" ht="21.75" customHeight="1">
      <c r="C49" s="464"/>
      <c r="D49" s="218" t="s">
        <v>341</v>
      </c>
      <c r="E49" s="249" t="str">
        <f>+IF(AND(E43&gt;2,E47&gt;1),"○","")</f>
        <v/>
      </c>
      <c r="F49" s="249" t="str">
        <f>+IF(AND(OR(E49="○",F43&gt;2),F47&gt;1),"○","")</f>
        <v/>
      </c>
      <c r="G49" s="249" t="str">
        <f>+IF(AND(OR(F49="○",G43&gt;2),G47&gt;1),"○","")</f>
        <v/>
      </c>
      <c r="H49" s="249" t="str">
        <f>+IF(AND(OR(G49="○",H43&gt;2),H47&gt;1),"○","")</f>
        <v/>
      </c>
      <c r="I49" s="249" t="str">
        <f t="shared" ref="I49:O49" si="7">+IF(AND(OR(H49="○",I43&gt;2),I47&gt;1),"○","")</f>
        <v/>
      </c>
      <c r="J49" s="249" t="str">
        <f t="shared" si="7"/>
        <v/>
      </c>
      <c r="K49" s="249" t="str">
        <f t="shared" si="7"/>
        <v/>
      </c>
      <c r="L49" s="249" t="str">
        <f t="shared" si="7"/>
        <v/>
      </c>
      <c r="M49" s="249" t="str">
        <f t="shared" si="7"/>
        <v/>
      </c>
      <c r="N49" s="249" t="str">
        <f t="shared" si="7"/>
        <v/>
      </c>
      <c r="O49" s="249" t="str">
        <f t="shared" si="7"/>
        <v/>
      </c>
      <c r="P49" s="249" t="str">
        <f>+IF(AND(OR(O49="○",P43&gt;2),P47&gt;1),"○","")</f>
        <v/>
      </c>
      <c r="Q49" s="131">
        <f t="shared" ref="Q49:Q50" si="8">+COUNTIF(E49:P49,"○")</f>
        <v>0</v>
      </c>
    </row>
    <row r="50" spans="1:18" ht="21.75" customHeight="1">
      <c r="C50" s="465"/>
      <c r="D50" s="128" t="s">
        <v>342</v>
      </c>
      <c r="E50" s="250" t="str">
        <f>+IF(AND(E43&gt;5,E47&gt;2),"○","")</f>
        <v/>
      </c>
      <c r="F50" s="250" t="str">
        <f>+IF(AND(OR(E50="○",F43&gt;5),F47&gt;2),"○","")</f>
        <v/>
      </c>
      <c r="G50" s="250" t="str">
        <f>+IF(AND(OR(F50="○",G43&gt;5),G47&gt;2),"○","")</f>
        <v/>
      </c>
      <c r="H50" s="250" t="str">
        <f t="shared" ref="H50:O50" si="9">+IF(AND(OR(G50="○",H43&gt;5),H47&gt;2),"○","")</f>
        <v/>
      </c>
      <c r="I50" s="250" t="str">
        <f t="shared" si="9"/>
        <v/>
      </c>
      <c r="J50" s="250" t="str">
        <f t="shared" si="9"/>
        <v/>
      </c>
      <c r="K50" s="250" t="str">
        <f t="shared" si="9"/>
        <v/>
      </c>
      <c r="L50" s="250" t="str">
        <f t="shared" si="9"/>
        <v/>
      </c>
      <c r="M50" s="250" t="str">
        <f t="shared" si="9"/>
        <v/>
      </c>
      <c r="N50" s="250" t="str">
        <f t="shared" si="9"/>
        <v/>
      </c>
      <c r="O50" s="250" t="str">
        <f t="shared" si="9"/>
        <v/>
      </c>
      <c r="P50" s="250" t="str">
        <f>+IF(AND(OR(O50="○",P43&gt;5),P47&gt;2),"○","")</f>
        <v/>
      </c>
      <c r="Q50" s="129">
        <f t="shared" si="8"/>
        <v>0</v>
      </c>
    </row>
    <row r="52" spans="1:18" ht="18.75" customHeight="1" thickBot="1">
      <c r="A52" s="123" t="s">
        <v>272</v>
      </c>
      <c r="R52" s="162" t="s">
        <v>279</v>
      </c>
    </row>
    <row r="53" spans="1:18" ht="18.75" customHeight="1" thickTop="1">
      <c r="C53" s="429"/>
      <c r="D53" s="430"/>
      <c r="E53" s="124" t="s">
        <v>243</v>
      </c>
      <c r="F53" s="124" t="s">
        <v>244</v>
      </c>
      <c r="G53" s="124" t="s">
        <v>245</v>
      </c>
      <c r="H53" s="124" t="s">
        <v>246</v>
      </c>
      <c r="I53" s="124" t="s">
        <v>247</v>
      </c>
      <c r="J53" s="124" t="s">
        <v>248</v>
      </c>
      <c r="K53" s="124" t="s">
        <v>249</v>
      </c>
      <c r="L53" s="124" t="s">
        <v>250</v>
      </c>
      <c r="M53" s="124" t="s">
        <v>251</v>
      </c>
      <c r="N53" s="124" t="s">
        <v>252</v>
      </c>
      <c r="O53" s="124" t="s">
        <v>253</v>
      </c>
      <c r="P53" s="137" t="s">
        <v>254</v>
      </c>
      <c r="Q53" s="137" t="s">
        <v>263</v>
      </c>
      <c r="R53" s="138" t="s">
        <v>273</v>
      </c>
    </row>
    <row r="54" spans="1:18" ht="18.75" customHeight="1" thickBot="1">
      <c r="C54" s="139" t="s">
        <v>274</v>
      </c>
      <c r="D54" s="139"/>
      <c r="E54" s="285"/>
      <c r="F54" s="285"/>
      <c r="G54" s="285"/>
      <c r="H54" s="285"/>
      <c r="I54" s="285"/>
      <c r="J54" s="285"/>
      <c r="K54" s="285"/>
      <c r="L54" s="285"/>
      <c r="M54" s="285"/>
      <c r="N54" s="285"/>
      <c r="O54" s="285"/>
      <c r="P54" s="285"/>
      <c r="Q54" s="137">
        <f>SUM(E54:P54)</f>
        <v>0</v>
      </c>
      <c r="R54" s="140">
        <f>ROUNDUP(Q54/12,0)</f>
        <v>0</v>
      </c>
    </row>
    <row r="55" spans="1:18" ht="21" customHeight="1" thickTop="1">
      <c r="C55" s="141"/>
      <c r="D55" s="141"/>
      <c r="E55" s="142"/>
      <c r="F55" s="142"/>
      <c r="G55" s="142"/>
      <c r="H55" s="142"/>
      <c r="I55" s="142"/>
      <c r="J55" s="142"/>
      <c r="K55" s="142"/>
      <c r="L55" s="142"/>
      <c r="M55" s="142"/>
      <c r="N55" s="142"/>
      <c r="O55" s="142"/>
      <c r="P55" s="142"/>
      <c r="Q55" s="142"/>
    </row>
    <row r="56" spans="1:18" ht="21" customHeight="1">
      <c r="C56" s="141"/>
      <c r="D56" s="141"/>
      <c r="E56" s="142"/>
      <c r="F56" s="142"/>
      <c r="G56" s="142"/>
      <c r="H56" s="142"/>
      <c r="I56" s="142"/>
      <c r="J56" s="142"/>
      <c r="K56" s="142"/>
      <c r="L56" s="142"/>
      <c r="M56" s="142"/>
      <c r="N56" s="142"/>
      <c r="O56" s="142"/>
      <c r="P56" s="142"/>
      <c r="Q56" s="142"/>
    </row>
  </sheetData>
  <sheetProtection algorithmName="SHA-512" hashValue="NOWl6da/ojDGT7Ktb27MPBUxig0rr6uRqR9lvzp8MNvCe6gvs4aFl9BFrbeskXQ7ukrHRuKAyF/zReSOUf6U2w==" saltValue="RtzKYGbADrTXF+HP2E1rWw==" spinCount="100000" sheet="1" objects="1" scenarios="1"/>
  <mergeCells count="43">
    <mergeCell ref="C53:D53"/>
    <mergeCell ref="C44:D44"/>
    <mergeCell ref="C45:D45"/>
    <mergeCell ref="C47:D47"/>
    <mergeCell ref="C30:D30"/>
    <mergeCell ref="C31:D31"/>
    <mergeCell ref="C32:D32"/>
    <mergeCell ref="C42:D42"/>
    <mergeCell ref="C43:D43"/>
    <mergeCell ref="C34:D34"/>
    <mergeCell ref="C35:D35"/>
    <mergeCell ref="C36:D36"/>
    <mergeCell ref="C37:D37"/>
    <mergeCell ref="C40:D40"/>
    <mergeCell ref="C41:D41"/>
    <mergeCell ref="C33:D33"/>
    <mergeCell ref="C46:D46"/>
    <mergeCell ref="C48:C50"/>
    <mergeCell ref="F17:G17"/>
    <mergeCell ref="C21:D21"/>
    <mergeCell ref="E21:G21"/>
    <mergeCell ref="C29:D29"/>
    <mergeCell ref="E24:G24"/>
    <mergeCell ref="C24:D24"/>
    <mergeCell ref="A1:Q1"/>
    <mergeCell ref="O3:Q3"/>
    <mergeCell ref="C11:D11"/>
    <mergeCell ref="C12:D12"/>
    <mergeCell ref="C15:D15"/>
    <mergeCell ref="K5:Q5"/>
    <mergeCell ref="K6:Q6"/>
    <mergeCell ref="K7:Q7"/>
    <mergeCell ref="C14:D14"/>
    <mergeCell ref="C13:D13"/>
    <mergeCell ref="H21:K21"/>
    <mergeCell ref="C22:D22"/>
    <mergeCell ref="E22:G22"/>
    <mergeCell ref="H22:K22"/>
    <mergeCell ref="C28:D28"/>
    <mergeCell ref="C23:D23"/>
    <mergeCell ref="E23:G23"/>
    <mergeCell ref="H24:K24"/>
    <mergeCell ref="H23:K23"/>
  </mergeCells>
  <phoneticPr fontId="5"/>
  <printOptions horizontalCentered="1"/>
  <pageMargins left="0.55000000000000004" right="0.19685039370078741" top="0.51" bottom="0.19685039370078741" header="0.23622047244094491" footer="0.23622047244094491"/>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I29"/>
  <sheetViews>
    <sheetView showZeros="0" view="pageBreakPreview" zoomScale="85" zoomScaleNormal="100" zoomScaleSheetLayoutView="85" workbookViewId="0">
      <selection activeCell="D17" sqref="D17"/>
    </sheetView>
  </sheetViews>
  <sheetFormatPr defaultRowHeight="13.5"/>
  <cols>
    <col min="1" max="1" width="3.125" style="2" customWidth="1"/>
    <col min="2" max="2" width="28.625" style="2" customWidth="1"/>
    <col min="3" max="3" width="12.25" style="2" customWidth="1"/>
    <col min="4" max="4" width="9.375" style="2" customWidth="1"/>
    <col min="5" max="5" width="9.5" style="2" customWidth="1"/>
    <col min="6" max="6" width="9.375" style="2" customWidth="1"/>
    <col min="7" max="7" width="9.625" style="2" customWidth="1"/>
    <col min="8" max="8" width="7.75" style="2" customWidth="1"/>
    <col min="9" max="16384" width="9" style="2"/>
  </cols>
  <sheetData>
    <row r="1" spans="1:9" ht="14.25">
      <c r="A1" s="118" t="s">
        <v>210</v>
      </c>
      <c r="B1" s="23"/>
      <c r="C1" s="23"/>
      <c r="D1" s="23"/>
      <c r="E1" s="23"/>
      <c r="F1" s="23"/>
      <c r="G1" s="23"/>
      <c r="H1" s="23"/>
    </row>
    <row r="2" spans="1:9" ht="24" customHeight="1">
      <c r="A2" s="23"/>
      <c r="B2" s="487" t="s">
        <v>211</v>
      </c>
      <c r="C2" s="487"/>
      <c r="D2" s="487"/>
      <c r="E2" s="487"/>
      <c r="F2" s="487"/>
      <c r="G2" s="487"/>
      <c r="H2" s="23"/>
    </row>
    <row r="3" spans="1:9" ht="14.25">
      <c r="A3" s="23"/>
      <c r="B3" s="23"/>
      <c r="C3" s="23"/>
      <c r="D3" s="23"/>
      <c r="E3" s="23"/>
      <c r="F3" s="23"/>
      <c r="G3" s="505">
        <v>46112</v>
      </c>
      <c r="H3" s="505"/>
    </row>
    <row r="4" spans="1:9" ht="30.75" customHeight="1">
      <c r="A4" s="118" t="s">
        <v>393</v>
      </c>
      <c r="B4" s="23"/>
      <c r="C4" s="23"/>
      <c r="D4" s="23"/>
      <c r="E4" s="23"/>
      <c r="F4" s="23"/>
      <c r="G4" s="23"/>
      <c r="H4" s="23"/>
    </row>
    <row r="5" spans="1:9" ht="24" customHeight="1">
      <c r="A5" s="23"/>
      <c r="B5" s="23"/>
      <c r="C5" s="23"/>
      <c r="D5" s="119" t="s">
        <v>10</v>
      </c>
      <c r="E5" s="23"/>
      <c r="F5" s="23"/>
      <c r="G5" s="23"/>
      <c r="H5" s="23"/>
    </row>
    <row r="6" spans="1:9" ht="32.25" customHeight="1">
      <c r="A6" s="23"/>
      <c r="B6" s="23"/>
      <c r="C6" s="23"/>
      <c r="D6" s="120" t="s">
        <v>281</v>
      </c>
      <c r="E6" s="501">
        <f>別紙１!K5</f>
        <v>0</v>
      </c>
      <c r="F6" s="501"/>
      <c r="G6" s="501"/>
      <c r="H6" s="501"/>
      <c r="I6" s="286" t="s">
        <v>425</v>
      </c>
    </row>
    <row r="7" spans="1:9" ht="42" customHeight="1">
      <c r="A7" s="23"/>
      <c r="B7" s="23"/>
      <c r="C7" s="23"/>
      <c r="D7" s="120" t="s">
        <v>282</v>
      </c>
      <c r="E7" s="501">
        <f>+別紙１!K7</f>
        <v>0</v>
      </c>
      <c r="F7" s="501"/>
      <c r="G7" s="501"/>
      <c r="H7" s="501"/>
      <c r="I7" s="286" t="s">
        <v>366</v>
      </c>
    </row>
    <row r="8" spans="1:9" ht="32.25" customHeight="1">
      <c r="A8" s="23"/>
      <c r="B8" s="23"/>
      <c r="C8" s="23"/>
      <c r="D8" s="24"/>
    </row>
    <row r="9" spans="1:9">
      <c r="A9" s="23"/>
      <c r="B9" s="23"/>
      <c r="C9" s="23"/>
      <c r="D9" s="23"/>
      <c r="E9" s="23"/>
      <c r="F9" s="23"/>
      <c r="G9" s="23"/>
      <c r="H9" s="23"/>
    </row>
    <row r="10" spans="1:9" ht="21.75" customHeight="1">
      <c r="A10" s="23"/>
      <c r="B10" s="118" t="s">
        <v>490</v>
      </c>
      <c r="C10" s="23"/>
      <c r="D10" s="23"/>
      <c r="E10" s="23"/>
      <c r="F10" s="23"/>
      <c r="G10" s="23"/>
      <c r="H10" s="23"/>
    </row>
    <row r="11" spans="1:9" ht="48" customHeight="1">
      <c r="A11" s="23"/>
      <c r="B11" s="25" t="s">
        <v>63</v>
      </c>
      <c r="C11" s="475">
        <f>+別紙１!K6</f>
        <v>0</v>
      </c>
      <c r="D11" s="475"/>
      <c r="E11" s="475"/>
      <c r="F11" s="475"/>
      <c r="G11" s="475"/>
      <c r="H11" s="475"/>
    </row>
    <row r="12" spans="1:9" ht="48" customHeight="1">
      <c r="A12" s="23"/>
      <c r="B12" s="25" t="s">
        <v>64</v>
      </c>
      <c r="C12" s="476"/>
      <c r="D12" s="477"/>
      <c r="E12" s="477"/>
      <c r="F12" s="477"/>
      <c r="G12" s="477"/>
      <c r="H12" s="477"/>
    </row>
    <row r="13" spans="1:9" ht="48" customHeight="1">
      <c r="A13" s="23"/>
      <c r="B13" s="26" t="s">
        <v>0</v>
      </c>
      <c r="C13" s="478"/>
      <c r="D13" s="478"/>
      <c r="E13" s="478"/>
      <c r="F13" s="478"/>
      <c r="G13" s="478"/>
      <c r="H13" s="478"/>
    </row>
    <row r="14" spans="1:9" ht="48" customHeight="1">
      <c r="A14" s="23"/>
      <c r="B14" s="25" t="s">
        <v>65</v>
      </c>
      <c r="C14" s="506" t="s">
        <v>1</v>
      </c>
      <c r="D14" s="507"/>
      <c r="E14" s="507"/>
      <c r="F14" s="507"/>
      <c r="G14" s="507"/>
      <c r="H14" s="508"/>
    </row>
    <row r="15" spans="1:9" ht="48" customHeight="1">
      <c r="A15" s="23"/>
      <c r="B15" s="418" t="s">
        <v>534</v>
      </c>
      <c r="C15" s="419"/>
      <c r="D15" s="420" t="s">
        <v>535</v>
      </c>
      <c r="E15" s="421"/>
      <c r="F15" s="421"/>
      <c r="G15" s="420"/>
      <c r="H15" s="422"/>
    </row>
    <row r="16" spans="1:9" ht="25.5" customHeight="1">
      <c r="A16" s="23"/>
      <c r="B16" s="497" t="s">
        <v>220</v>
      </c>
      <c r="C16" s="483" t="s">
        <v>60</v>
      </c>
      <c r="D16" s="484"/>
      <c r="E16" s="488">
        <f>+D17+D18+F18+F17+H17+H18</f>
        <v>0</v>
      </c>
      <c r="F16" s="489"/>
      <c r="G16" s="27"/>
      <c r="H16" s="28"/>
    </row>
    <row r="17" spans="1:8" ht="25.5" customHeight="1">
      <c r="A17" s="23"/>
      <c r="B17" s="498"/>
      <c r="C17" s="177" t="s">
        <v>315</v>
      </c>
      <c r="D17" s="157">
        <f>+別紙１!P29</f>
        <v>0</v>
      </c>
      <c r="E17" s="176" t="s">
        <v>3</v>
      </c>
      <c r="F17" s="158">
        <f>+別紙１!P30</f>
        <v>0</v>
      </c>
      <c r="G17" s="176" t="s">
        <v>4</v>
      </c>
      <c r="H17" s="159">
        <f>+別紙１!P31</f>
        <v>0</v>
      </c>
    </row>
    <row r="18" spans="1:8" ht="25.5" customHeight="1">
      <c r="A18" s="23"/>
      <c r="B18" s="498"/>
      <c r="C18" s="175" t="s">
        <v>5</v>
      </c>
      <c r="D18" s="160">
        <f>+別紙１!P33</f>
        <v>0</v>
      </c>
      <c r="E18" s="176" t="s">
        <v>6</v>
      </c>
      <c r="F18" s="158">
        <f>+別紙１!P34</f>
        <v>0</v>
      </c>
      <c r="G18" s="176" t="s">
        <v>7</v>
      </c>
      <c r="H18" s="161">
        <f>+別紙１!P35</f>
        <v>0</v>
      </c>
    </row>
    <row r="19" spans="1:8" ht="25.5" customHeight="1">
      <c r="A19" s="23"/>
      <c r="B19" s="498"/>
      <c r="C19" s="485" t="s">
        <v>61</v>
      </c>
      <c r="D19" s="482"/>
      <c r="E19" s="495">
        <f>+別紙１!R54</f>
        <v>0</v>
      </c>
      <c r="F19" s="496"/>
      <c r="G19" s="30" t="s">
        <v>2</v>
      </c>
      <c r="H19" s="31"/>
    </row>
    <row r="20" spans="1:8" ht="25.5" customHeight="1">
      <c r="A20" s="23"/>
      <c r="B20" s="498"/>
      <c r="C20" s="29" t="s">
        <v>62</v>
      </c>
      <c r="D20" s="486" t="s">
        <v>11</v>
      </c>
      <c r="E20" s="486"/>
      <c r="F20" s="486"/>
      <c r="G20" s="486"/>
      <c r="H20" s="31"/>
    </row>
    <row r="21" spans="1:8" ht="25.5" customHeight="1">
      <c r="A21" s="23"/>
      <c r="B21" s="498"/>
      <c r="C21" s="32"/>
      <c r="D21" s="482" t="s">
        <v>212</v>
      </c>
      <c r="E21" s="482"/>
      <c r="F21" s="482"/>
      <c r="G21" s="35" t="s">
        <v>213</v>
      </c>
      <c r="H21" s="31" t="s">
        <v>2</v>
      </c>
    </row>
    <row r="22" spans="1:8" ht="25.5" customHeight="1">
      <c r="A22" s="23"/>
      <c r="B22" s="498"/>
      <c r="C22" s="32"/>
      <c r="D22" s="482" t="s">
        <v>8</v>
      </c>
      <c r="E22" s="482"/>
      <c r="F22" s="482"/>
      <c r="G22" s="482"/>
      <c r="H22" s="500"/>
    </row>
    <row r="23" spans="1:8" ht="25.5" customHeight="1">
      <c r="A23" s="23"/>
      <c r="B23" s="499"/>
      <c r="C23" s="33"/>
      <c r="D23" s="490" t="s">
        <v>9</v>
      </c>
      <c r="E23" s="490"/>
      <c r="F23" s="490"/>
      <c r="G23" s="35" t="s">
        <v>213</v>
      </c>
      <c r="H23" s="34" t="s">
        <v>2</v>
      </c>
    </row>
    <row r="24" spans="1:8" ht="22.5" customHeight="1">
      <c r="A24" s="23"/>
      <c r="B24" s="494" t="s">
        <v>66</v>
      </c>
      <c r="C24" s="491" t="s">
        <v>214</v>
      </c>
      <c r="D24" s="492"/>
      <c r="E24" s="492"/>
      <c r="F24" s="492"/>
      <c r="G24" s="492"/>
      <c r="H24" s="493"/>
    </row>
    <row r="25" spans="1:8" ht="22.5" customHeight="1">
      <c r="A25" s="23"/>
      <c r="B25" s="494"/>
      <c r="C25" s="479" t="s">
        <v>215</v>
      </c>
      <c r="D25" s="480"/>
      <c r="E25" s="480"/>
      <c r="F25" s="480"/>
      <c r="G25" s="480"/>
      <c r="H25" s="481"/>
    </row>
    <row r="26" spans="1:8" ht="22.5" customHeight="1">
      <c r="A26" s="23"/>
      <c r="B26" s="494"/>
      <c r="C26" s="479" t="s">
        <v>216</v>
      </c>
      <c r="D26" s="480"/>
      <c r="E26" s="480"/>
      <c r="F26" s="480"/>
      <c r="G26" s="480"/>
      <c r="H26" s="481"/>
    </row>
    <row r="27" spans="1:8" ht="22.5" customHeight="1">
      <c r="A27" s="23"/>
      <c r="B27" s="494"/>
      <c r="C27" s="479" t="s">
        <v>217</v>
      </c>
      <c r="D27" s="480"/>
      <c r="E27" s="480"/>
      <c r="F27" s="480"/>
      <c r="G27" s="480"/>
      <c r="H27" s="481"/>
    </row>
    <row r="28" spans="1:8" ht="22.5" customHeight="1">
      <c r="A28" s="23"/>
      <c r="B28" s="494"/>
      <c r="C28" s="479" t="s">
        <v>219</v>
      </c>
      <c r="D28" s="480"/>
      <c r="E28" s="480"/>
      <c r="F28" s="480"/>
      <c r="G28" s="480"/>
      <c r="H28" s="481"/>
    </row>
    <row r="29" spans="1:8" ht="22.5" customHeight="1">
      <c r="A29" s="23"/>
      <c r="B29" s="494"/>
      <c r="C29" s="502" t="s">
        <v>218</v>
      </c>
      <c r="D29" s="503"/>
      <c r="E29" s="503"/>
      <c r="F29" s="503"/>
      <c r="G29" s="503"/>
      <c r="H29" s="504"/>
    </row>
  </sheetData>
  <sheetProtection algorithmName="SHA-512" hashValue="dMhfJFERMc51bwkfeRO6KM7f0lUe0sQroNNH1ajrKS20POEoDPRUcfOV8C+k30adZn4m1tsvTppzGK62A6pPQg==" saltValue="AbFPgzjW6B8Zgu5pXFJ9ow==" spinCount="100000" sheet="1" objects="1" scenarios="1"/>
  <mergeCells count="24">
    <mergeCell ref="B2:G2"/>
    <mergeCell ref="E16:F16"/>
    <mergeCell ref="D23:F23"/>
    <mergeCell ref="C24:H24"/>
    <mergeCell ref="C25:H25"/>
    <mergeCell ref="B24:B29"/>
    <mergeCell ref="E19:F19"/>
    <mergeCell ref="B16:B23"/>
    <mergeCell ref="D22:H22"/>
    <mergeCell ref="E6:H6"/>
    <mergeCell ref="E7:H7"/>
    <mergeCell ref="C26:H26"/>
    <mergeCell ref="C27:H27"/>
    <mergeCell ref="C29:H29"/>
    <mergeCell ref="G3:H3"/>
    <mergeCell ref="C14:H14"/>
    <mergeCell ref="C11:H11"/>
    <mergeCell ref="C12:H12"/>
    <mergeCell ref="C13:H13"/>
    <mergeCell ref="C28:H28"/>
    <mergeCell ref="D21:F21"/>
    <mergeCell ref="C16:D16"/>
    <mergeCell ref="C19:D19"/>
    <mergeCell ref="D20:G20"/>
  </mergeCells>
  <phoneticPr fontId="5"/>
  <pageMargins left="0.70866141732283472" right="0.70866141732283472" top="0.74803149606299213" bottom="0.74803149606299213" header="0.31496062992125984" footer="0.31496062992125984"/>
  <pageSetup paperSize="9" scale="8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N32"/>
  <sheetViews>
    <sheetView showZeros="0" view="pageBreakPreview" topLeftCell="A17" zoomScale="85" zoomScaleNormal="100" zoomScaleSheetLayoutView="85" workbookViewId="0">
      <selection activeCell="I9" sqref="I9:N9"/>
    </sheetView>
  </sheetViews>
  <sheetFormatPr defaultRowHeight="18.75"/>
  <cols>
    <col min="1" max="1" width="1.875" customWidth="1"/>
    <col min="2" max="2" width="15.375" customWidth="1"/>
    <col min="3" max="3" width="13.25" customWidth="1"/>
    <col min="4" max="4" width="7.125" customWidth="1"/>
    <col min="5" max="5" width="4.625" customWidth="1"/>
    <col min="6" max="6" width="8.875" customWidth="1"/>
    <col min="7" max="7" width="6" customWidth="1"/>
    <col min="8" max="8" width="6.625" customWidth="1"/>
    <col min="9" max="9" width="7.875" customWidth="1"/>
    <col min="10" max="10" width="7.125" customWidth="1"/>
    <col min="11" max="11" width="7.75" customWidth="1"/>
    <col min="12" max="12" width="7.125" customWidth="1"/>
    <col min="13" max="13" width="7.625" customWidth="1"/>
    <col min="14" max="14" width="4.25" customWidth="1"/>
  </cols>
  <sheetData>
    <row r="1" spans="1:14" ht="5.25" customHeight="1"/>
    <row r="2" spans="1:14">
      <c r="A2" s="36" t="s">
        <v>221</v>
      </c>
      <c r="B2" s="36"/>
      <c r="C2" s="36"/>
      <c r="D2" s="36"/>
      <c r="E2" s="36"/>
      <c r="F2" s="36"/>
      <c r="G2" s="36"/>
      <c r="H2" s="36"/>
      <c r="I2" s="36"/>
      <c r="J2" s="36"/>
      <c r="K2" s="36"/>
      <c r="L2" s="36"/>
      <c r="M2" s="36"/>
      <c r="N2" s="36"/>
    </row>
    <row r="3" spans="1:14" ht="22.5" customHeight="1">
      <c r="A3" s="36"/>
      <c r="B3" s="36"/>
      <c r="C3" s="524" t="s">
        <v>485</v>
      </c>
      <c r="D3" s="524"/>
      <c r="E3" s="524"/>
      <c r="F3" s="524"/>
      <c r="G3" s="524"/>
      <c r="H3" s="524"/>
      <c r="I3" s="524"/>
      <c r="J3" s="524"/>
      <c r="K3" s="524"/>
      <c r="L3" s="524"/>
      <c r="M3" s="36"/>
      <c r="N3" s="36"/>
    </row>
    <row r="4" spans="1:14">
      <c r="A4" s="73" t="s">
        <v>33</v>
      </c>
      <c r="B4" s="36"/>
      <c r="C4" s="36"/>
      <c r="D4" s="36"/>
      <c r="E4" s="36"/>
      <c r="F4" s="36"/>
      <c r="G4" s="36"/>
      <c r="H4" s="36"/>
      <c r="I4" s="36"/>
      <c r="J4" s="36"/>
      <c r="K4" s="36"/>
      <c r="L4" s="36"/>
      <c r="M4" s="36"/>
      <c r="N4" s="36"/>
    </row>
    <row r="5" spans="1:14" ht="3" customHeight="1">
      <c r="A5" s="36"/>
      <c r="B5" s="36"/>
      <c r="C5" s="36"/>
      <c r="D5" s="36"/>
      <c r="E5" s="36"/>
      <c r="F5" s="36"/>
      <c r="G5" s="36"/>
      <c r="H5" s="36"/>
      <c r="I5" s="36"/>
      <c r="J5" s="36"/>
      <c r="K5" s="36"/>
      <c r="L5" s="36"/>
      <c r="M5" s="36"/>
      <c r="N5" s="36"/>
    </row>
    <row r="6" spans="1:14" ht="60" customHeight="1">
      <c r="A6" s="36"/>
      <c r="B6" s="37" t="s">
        <v>67</v>
      </c>
      <c r="C6" s="527"/>
      <c r="D6" s="527"/>
      <c r="E6" s="527"/>
      <c r="F6" s="527"/>
      <c r="G6" s="527"/>
      <c r="H6" s="527"/>
      <c r="I6" s="527"/>
      <c r="J6" s="527"/>
      <c r="K6" s="527"/>
      <c r="L6" s="527"/>
      <c r="M6" s="527"/>
      <c r="N6" s="527"/>
    </row>
    <row r="7" spans="1:14" ht="60" customHeight="1">
      <c r="A7" s="36"/>
      <c r="B7" s="37" t="s">
        <v>12</v>
      </c>
      <c r="C7" s="527"/>
      <c r="D7" s="527"/>
      <c r="E7" s="527"/>
      <c r="F7" s="527"/>
      <c r="G7" s="527"/>
      <c r="H7" s="527"/>
      <c r="I7" s="527"/>
      <c r="J7" s="527"/>
      <c r="K7" s="527"/>
      <c r="L7" s="527"/>
      <c r="M7" s="527"/>
      <c r="N7" s="527"/>
    </row>
    <row r="8" spans="1:14" ht="60" customHeight="1">
      <c r="A8" s="36"/>
      <c r="B8" s="37" t="s">
        <v>13</v>
      </c>
      <c r="C8" s="530" t="s">
        <v>75</v>
      </c>
      <c r="D8" s="531"/>
      <c r="E8" s="531"/>
      <c r="F8" s="531"/>
      <c r="G8" s="531"/>
      <c r="H8" s="38" t="s">
        <v>54</v>
      </c>
      <c r="I8" s="528"/>
      <c r="J8" s="528"/>
      <c r="K8" s="528"/>
      <c r="L8" s="528"/>
      <c r="M8" s="528"/>
      <c r="N8" s="529"/>
    </row>
    <row r="9" spans="1:14" ht="60" customHeight="1">
      <c r="A9" s="36"/>
      <c r="B9" s="37" t="s">
        <v>228</v>
      </c>
      <c r="C9" s="532" t="s">
        <v>532</v>
      </c>
      <c r="D9" s="528"/>
      <c r="E9" s="528"/>
      <c r="F9" s="528"/>
      <c r="G9" s="528"/>
      <c r="H9" s="528"/>
      <c r="I9" s="533" t="str">
        <f>+IF(C9="その他","（　　　　　）","")</f>
        <v/>
      </c>
      <c r="J9" s="533"/>
      <c r="K9" s="533"/>
      <c r="L9" s="533"/>
      <c r="M9" s="533"/>
      <c r="N9" s="534"/>
    </row>
    <row r="10" spans="1:14" ht="32.1" customHeight="1">
      <c r="A10" s="36"/>
      <c r="B10" s="543" t="s">
        <v>229</v>
      </c>
      <c r="C10" s="520" t="s">
        <v>209</v>
      </c>
      <c r="D10" s="521"/>
      <c r="E10" s="521"/>
      <c r="F10" s="521"/>
      <c r="G10" s="521"/>
      <c r="H10" s="519" t="s">
        <v>55</v>
      </c>
      <c r="I10" s="519"/>
      <c r="J10" s="526"/>
      <c r="K10" s="526"/>
      <c r="L10" s="39" t="s">
        <v>37</v>
      </c>
      <c r="M10" s="39"/>
      <c r="N10" s="40"/>
    </row>
    <row r="11" spans="1:14" ht="32.1" customHeight="1">
      <c r="A11" s="36"/>
      <c r="B11" s="543"/>
      <c r="C11" s="545" t="s">
        <v>56</v>
      </c>
      <c r="D11" s="545"/>
      <c r="E11" s="545"/>
      <c r="F11" s="545"/>
      <c r="G11" s="545"/>
      <c r="H11" s="545"/>
      <c r="I11" s="545"/>
      <c r="J11" s="545"/>
      <c r="K11" s="545"/>
      <c r="L11" s="545"/>
      <c r="M11" s="545"/>
      <c r="N11" s="545"/>
    </row>
    <row r="12" spans="1:14" ht="32.1" customHeight="1">
      <c r="A12" s="36"/>
      <c r="B12" s="543" t="s">
        <v>230</v>
      </c>
      <c r="C12" s="520" t="s">
        <v>209</v>
      </c>
      <c r="D12" s="521"/>
      <c r="E12" s="521"/>
      <c r="F12" s="521"/>
      <c r="G12" s="521"/>
      <c r="H12" s="521"/>
      <c r="I12" s="535" t="str">
        <f>+IF(C12="その他","（　　　　　　）","")</f>
        <v/>
      </c>
      <c r="J12" s="535"/>
      <c r="K12" s="535"/>
      <c r="L12" s="535"/>
      <c r="M12" s="535"/>
      <c r="N12" s="536"/>
    </row>
    <row r="13" spans="1:14" ht="32.1" customHeight="1">
      <c r="A13" s="36"/>
      <c r="B13" s="543"/>
      <c r="C13" s="41" t="s">
        <v>45</v>
      </c>
      <c r="D13" s="42"/>
      <c r="E13" s="43" t="s">
        <v>27</v>
      </c>
      <c r="F13" s="43" t="s">
        <v>28</v>
      </c>
      <c r="G13" s="43"/>
      <c r="H13" s="43"/>
      <c r="I13" s="42"/>
      <c r="J13" s="43" t="s">
        <v>57</v>
      </c>
      <c r="K13" s="43"/>
      <c r="L13" s="43"/>
      <c r="M13" s="43"/>
      <c r="N13" s="44"/>
    </row>
    <row r="14" spans="1:14" ht="32.1" customHeight="1">
      <c r="A14" s="36"/>
      <c r="B14" s="542" t="s">
        <v>14</v>
      </c>
      <c r="C14" s="45">
        <f>+H14+L14</f>
        <v>0</v>
      </c>
      <c r="D14" s="46" t="s">
        <v>22</v>
      </c>
      <c r="E14" s="525" t="s">
        <v>46</v>
      </c>
      <c r="F14" s="525"/>
      <c r="G14" s="525"/>
      <c r="H14" s="220">
        <f>+別紙１!Q41</f>
        <v>0</v>
      </c>
      <c r="I14" s="46" t="s">
        <v>22</v>
      </c>
      <c r="J14" s="525" t="s">
        <v>59</v>
      </c>
      <c r="K14" s="525"/>
      <c r="L14" s="220">
        <f>+別紙１!Q42</f>
        <v>0</v>
      </c>
      <c r="M14" s="46" t="s">
        <v>53</v>
      </c>
      <c r="N14" s="47"/>
    </row>
    <row r="15" spans="1:14" ht="32.1" customHeight="1">
      <c r="A15" s="36"/>
      <c r="B15" s="544"/>
      <c r="C15" s="546" t="s">
        <v>453</v>
      </c>
      <c r="D15" s="546"/>
      <c r="E15" s="546"/>
      <c r="F15" s="546"/>
      <c r="G15" s="546"/>
      <c r="H15" s="546"/>
      <c r="I15" s="546"/>
      <c r="J15" s="546"/>
      <c r="K15" s="546"/>
      <c r="L15" s="546"/>
      <c r="M15" s="546"/>
      <c r="N15" s="547"/>
    </row>
    <row r="16" spans="1:14" ht="32.1" customHeight="1">
      <c r="A16" s="36"/>
      <c r="B16" s="543" t="s">
        <v>231</v>
      </c>
      <c r="C16" s="48">
        <f>+G16+J16+M16</f>
        <v>0</v>
      </c>
      <c r="D16" s="49" t="s">
        <v>22</v>
      </c>
      <c r="E16" s="511" t="s">
        <v>58</v>
      </c>
      <c r="F16" s="511"/>
      <c r="G16" s="363">
        <f>様式11!E28</f>
        <v>0</v>
      </c>
      <c r="H16" s="517" t="s">
        <v>23</v>
      </c>
      <c r="I16" s="517"/>
      <c r="J16" s="363">
        <f>様式11!E29</f>
        <v>0</v>
      </c>
      <c r="K16" s="548" t="s">
        <v>24</v>
      </c>
      <c r="L16" s="548"/>
      <c r="M16" s="363"/>
      <c r="N16" s="50" t="s">
        <v>53</v>
      </c>
    </row>
    <row r="17" spans="1:14" ht="32.1" customHeight="1">
      <c r="A17" s="36"/>
      <c r="B17" s="543"/>
      <c r="C17" s="51"/>
      <c r="D17" s="52"/>
      <c r="E17" s="512" t="s">
        <v>25</v>
      </c>
      <c r="F17" s="512"/>
      <c r="G17" s="364">
        <f>様式11!G28</f>
        <v>0</v>
      </c>
      <c r="H17" s="518" t="s">
        <v>26</v>
      </c>
      <c r="I17" s="518"/>
      <c r="J17" s="364">
        <f>様式11!G29</f>
        <v>0</v>
      </c>
      <c r="K17" s="549" t="s">
        <v>69</v>
      </c>
      <c r="L17" s="549"/>
      <c r="M17" s="364">
        <f>様式11!G30</f>
        <v>0</v>
      </c>
      <c r="N17" s="53" t="s">
        <v>53</v>
      </c>
    </row>
    <row r="18" spans="1:14" ht="21" customHeight="1">
      <c r="A18" s="36"/>
      <c r="B18" s="543" t="s">
        <v>15</v>
      </c>
      <c r="C18" s="76"/>
      <c r="D18" s="64"/>
      <c r="E18" s="64"/>
      <c r="F18" s="64"/>
      <c r="G18" s="64"/>
      <c r="H18" s="64"/>
      <c r="I18" s="77" t="s">
        <v>29</v>
      </c>
      <c r="J18" s="368">
        <f>別紙１!Q13</f>
        <v>0</v>
      </c>
      <c r="K18" s="64" t="s">
        <v>30</v>
      </c>
      <c r="L18" s="64"/>
      <c r="M18" s="64"/>
      <c r="N18" s="65"/>
    </row>
    <row r="19" spans="1:14" ht="29.25" customHeight="1">
      <c r="A19" s="36"/>
      <c r="B19" s="543"/>
      <c r="C19" s="163">
        <f>+別紙１!Q12</f>
        <v>0</v>
      </c>
      <c r="D19" s="54" t="s">
        <v>30</v>
      </c>
      <c r="E19" s="509" t="s">
        <v>445</v>
      </c>
      <c r="F19" s="510"/>
      <c r="G19" s="510"/>
      <c r="H19" s="510"/>
      <c r="I19" s="55" t="s">
        <v>31</v>
      </c>
      <c r="J19" s="58">
        <f>別紙１!Q14</f>
        <v>0</v>
      </c>
      <c r="K19" s="54" t="s">
        <v>30</v>
      </c>
      <c r="L19" s="54"/>
      <c r="M19" s="54"/>
      <c r="N19" s="47"/>
    </row>
    <row r="20" spans="1:14" ht="24" customHeight="1">
      <c r="A20" s="36"/>
      <c r="B20" s="543"/>
      <c r="C20" s="41"/>
      <c r="D20" s="43"/>
      <c r="E20" s="43"/>
      <c r="F20" s="43"/>
      <c r="G20" s="43"/>
      <c r="H20" s="43"/>
      <c r="I20" s="365" t="s">
        <v>32</v>
      </c>
      <c r="J20" s="369">
        <f>別紙１!Q15</f>
        <v>0</v>
      </c>
      <c r="K20" s="43" t="s">
        <v>30</v>
      </c>
      <c r="L20" s="366" t="s">
        <v>446</v>
      </c>
      <c r="M20" s="43"/>
      <c r="N20" s="44"/>
    </row>
    <row r="21" spans="1:14" ht="32.1" customHeight="1">
      <c r="A21" s="36"/>
      <c r="B21" s="543" t="s">
        <v>16</v>
      </c>
      <c r="C21" s="520" t="s">
        <v>209</v>
      </c>
      <c r="D21" s="521"/>
      <c r="E21" s="519" t="s">
        <v>70</v>
      </c>
      <c r="F21" s="519"/>
      <c r="G21" s="519"/>
      <c r="H21" s="519"/>
      <c r="I21" s="519"/>
      <c r="J21" s="519"/>
      <c r="K21" s="56"/>
      <c r="L21" s="39" t="s">
        <v>53</v>
      </c>
      <c r="M21" s="39"/>
      <c r="N21" s="40"/>
    </row>
    <row r="22" spans="1:14" ht="32.1" customHeight="1">
      <c r="A22" s="36"/>
      <c r="B22" s="543"/>
      <c r="C22" s="539" t="s">
        <v>52</v>
      </c>
      <c r="D22" s="540"/>
      <c r="E22" s="541"/>
      <c r="F22" s="541"/>
      <c r="G22" s="43" t="s">
        <v>51</v>
      </c>
      <c r="H22" s="43"/>
      <c r="I22" s="43"/>
      <c r="J22" s="43"/>
      <c r="K22" s="43"/>
      <c r="L22" s="43"/>
      <c r="M22" s="43"/>
      <c r="N22" s="44"/>
    </row>
    <row r="23" spans="1:14" ht="26.25" customHeight="1">
      <c r="A23" s="36"/>
      <c r="B23" s="542" t="s">
        <v>232</v>
      </c>
      <c r="C23" s="57" t="s">
        <v>47</v>
      </c>
      <c r="D23" s="58"/>
      <c r="E23" s="522"/>
      <c r="F23" s="522"/>
      <c r="G23" s="59" t="s">
        <v>34</v>
      </c>
      <c r="H23" s="523"/>
      <c r="I23" s="523"/>
      <c r="J23" s="54" t="s">
        <v>73</v>
      </c>
      <c r="K23" s="60" t="s">
        <v>74</v>
      </c>
      <c r="L23" s="61">
        <f>+(H23-E23)*24</f>
        <v>0</v>
      </c>
      <c r="M23" s="58" t="s">
        <v>35</v>
      </c>
      <c r="N23" s="47"/>
    </row>
    <row r="24" spans="1:14" ht="26.25" customHeight="1">
      <c r="A24" s="36"/>
      <c r="B24" s="543"/>
      <c r="C24" s="57" t="s">
        <v>48</v>
      </c>
      <c r="D24" s="58"/>
      <c r="E24" s="513"/>
      <c r="F24" s="513"/>
      <c r="G24" s="59" t="s">
        <v>34</v>
      </c>
      <c r="H24" s="513"/>
      <c r="I24" s="513"/>
      <c r="J24" s="54" t="s">
        <v>73</v>
      </c>
      <c r="K24" s="60" t="s">
        <v>74</v>
      </c>
      <c r="L24" s="61">
        <f>+(H24-E24)*24</f>
        <v>0</v>
      </c>
      <c r="M24" s="58" t="s">
        <v>35</v>
      </c>
      <c r="N24" s="47"/>
    </row>
    <row r="25" spans="1:14" ht="26.25" customHeight="1">
      <c r="A25" s="36"/>
      <c r="B25" s="544"/>
      <c r="C25" s="57" t="s">
        <v>49</v>
      </c>
      <c r="D25" s="58"/>
      <c r="E25" s="516"/>
      <c r="F25" s="516"/>
      <c r="G25" s="59" t="s">
        <v>34</v>
      </c>
      <c r="H25" s="516"/>
      <c r="I25" s="516"/>
      <c r="J25" s="54" t="s">
        <v>73</v>
      </c>
      <c r="K25" s="60" t="s">
        <v>74</v>
      </c>
      <c r="L25" s="61">
        <f>+(H25-E25)*24</f>
        <v>0</v>
      </c>
      <c r="M25" s="58" t="s">
        <v>35</v>
      </c>
      <c r="N25" s="47"/>
    </row>
    <row r="26" spans="1:14" ht="27" customHeight="1">
      <c r="A26" s="36"/>
      <c r="B26" s="543" t="s">
        <v>68</v>
      </c>
      <c r="C26" s="62" t="s">
        <v>42</v>
      </c>
      <c r="D26" s="63"/>
      <c r="E26" s="64" t="s">
        <v>36</v>
      </c>
      <c r="F26" s="63"/>
      <c r="G26" s="64" t="s">
        <v>37</v>
      </c>
      <c r="H26" s="64" t="s">
        <v>38</v>
      </c>
      <c r="I26" s="63"/>
      <c r="J26" s="64" t="s">
        <v>39</v>
      </c>
      <c r="K26" s="63"/>
      <c r="L26" s="64" t="s">
        <v>37</v>
      </c>
      <c r="M26" s="64"/>
      <c r="N26" s="65"/>
    </row>
    <row r="27" spans="1:14" ht="27" customHeight="1">
      <c r="A27" s="36"/>
      <c r="B27" s="543"/>
      <c r="C27" s="57" t="s">
        <v>43</v>
      </c>
      <c r="D27" s="66"/>
      <c r="E27" s="54" t="s">
        <v>36</v>
      </c>
      <c r="F27" s="66"/>
      <c r="G27" s="54" t="s">
        <v>37</v>
      </c>
      <c r="H27" s="54" t="s">
        <v>40</v>
      </c>
      <c r="I27" s="66"/>
      <c r="J27" s="54" t="s">
        <v>39</v>
      </c>
      <c r="K27" s="66"/>
      <c r="L27" s="54" t="s">
        <v>37</v>
      </c>
      <c r="M27" s="54"/>
      <c r="N27" s="47"/>
    </row>
    <row r="28" spans="1:14" ht="27" customHeight="1">
      <c r="A28" s="36"/>
      <c r="B28" s="543"/>
      <c r="C28" s="57" t="s">
        <v>44</v>
      </c>
      <c r="D28" s="66"/>
      <c r="E28" s="54" t="s">
        <v>36</v>
      </c>
      <c r="F28" s="66"/>
      <c r="G28" s="54" t="s">
        <v>37</v>
      </c>
      <c r="H28" s="54" t="s">
        <v>41</v>
      </c>
      <c r="I28" s="66"/>
      <c r="J28" s="54" t="s">
        <v>39</v>
      </c>
      <c r="K28" s="66"/>
      <c r="L28" s="54" t="s">
        <v>37</v>
      </c>
      <c r="M28" s="54"/>
      <c r="N28" s="47"/>
    </row>
    <row r="29" spans="1:14" ht="45.75" customHeight="1">
      <c r="A29" s="36"/>
      <c r="B29" s="543"/>
      <c r="C29" s="514" t="s">
        <v>208</v>
      </c>
      <c r="D29" s="515"/>
      <c r="E29" s="515"/>
      <c r="F29" s="515"/>
      <c r="G29" s="515"/>
      <c r="H29" s="515"/>
      <c r="I29" s="67">
        <v>0</v>
      </c>
      <c r="J29" s="68" t="s">
        <v>71</v>
      </c>
      <c r="K29" s="67">
        <v>0</v>
      </c>
      <c r="L29" s="69" t="s">
        <v>72</v>
      </c>
      <c r="M29" s="70"/>
      <c r="N29" s="71"/>
    </row>
    <row r="30" spans="1:14" ht="25.5" customHeight="1">
      <c r="A30" s="36"/>
      <c r="B30" s="542" t="s">
        <v>423</v>
      </c>
      <c r="C30" s="72"/>
      <c r="D30" s="54"/>
      <c r="E30" s="54"/>
      <c r="F30" s="54"/>
      <c r="G30" s="54"/>
      <c r="H30" s="54"/>
      <c r="I30" s="54"/>
      <c r="J30" s="54"/>
      <c r="K30" s="54"/>
      <c r="L30" s="54"/>
      <c r="M30" s="54"/>
      <c r="N30" s="47"/>
    </row>
    <row r="31" spans="1:14" ht="25.5" customHeight="1">
      <c r="A31" s="36"/>
      <c r="B31" s="543"/>
      <c r="C31" s="537"/>
      <c r="D31" s="538"/>
      <c r="E31" s="58" t="s">
        <v>50</v>
      </c>
      <c r="F31" s="54"/>
      <c r="G31" s="54"/>
      <c r="H31" s="54"/>
      <c r="I31" s="54"/>
      <c r="J31" s="54"/>
      <c r="K31" s="54"/>
      <c r="L31" s="54"/>
      <c r="M31" s="54"/>
      <c r="N31" s="47"/>
    </row>
    <row r="32" spans="1:14" ht="15" customHeight="1">
      <c r="A32" s="36"/>
      <c r="B32" s="543"/>
      <c r="C32" s="41"/>
      <c r="D32" s="43"/>
      <c r="E32" s="43"/>
      <c r="F32" s="43"/>
      <c r="G32" s="43"/>
      <c r="H32" s="43"/>
      <c r="I32" s="43"/>
      <c r="J32" s="43"/>
      <c r="K32" s="43"/>
      <c r="L32" s="43"/>
      <c r="M32" s="43"/>
      <c r="N32" s="44"/>
    </row>
  </sheetData>
  <mergeCells count="44">
    <mergeCell ref="C31:D31"/>
    <mergeCell ref="C22:D22"/>
    <mergeCell ref="E22:F22"/>
    <mergeCell ref="B30:B32"/>
    <mergeCell ref="B10:B11"/>
    <mergeCell ref="B12:B13"/>
    <mergeCell ref="B14:B15"/>
    <mergeCell ref="B16:B17"/>
    <mergeCell ref="B18:B20"/>
    <mergeCell ref="B21:B22"/>
    <mergeCell ref="B23:B25"/>
    <mergeCell ref="B26:B29"/>
    <mergeCell ref="C11:N11"/>
    <mergeCell ref="C15:N15"/>
    <mergeCell ref="K16:L16"/>
    <mergeCell ref="K17:L17"/>
    <mergeCell ref="C3:L3"/>
    <mergeCell ref="E14:G14"/>
    <mergeCell ref="J14:K14"/>
    <mergeCell ref="C10:G10"/>
    <mergeCell ref="H10:I10"/>
    <mergeCell ref="J10:K10"/>
    <mergeCell ref="C6:N6"/>
    <mergeCell ref="C7:N7"/>
    <mergeCell ref="I8:N8"/>
    <mergeCell ref="C8:G8"/>
    <mergeCell ref="C9:H9"/>
    <mergeCell ref="I9:N9"/>
    <mergeCell ref="C12:H12"/>
    <mergeCell ref="I12:N12"/>
    <mergeCell ref="E19:H19"/>
    <mergeCell ref="E16:F16"/>
    <mergeCell ref="E17:F17"/>
    <mergeCell ref="H24:I24"/>
    <mergeCell ref="C29:H29"/>
    <mergeCell ref="H25:I25"/>
    <mergeCell ref="H16:I16"/>
    <mergeCell ref="H17:I17"/>
    <mergeCell ref="E21:J21"/>
    <mergeCell ref="C21:D21"/>
    <mergeCell ref="E23:F23"/>
    <mergeCell ref="E24:F24"/>
    <mergeCell ref="E25:F25"/>
    <mergeCell ref="H23:I23"/>
  </mergeCells>
  <phoneticPr fontId="5"/>
  <conditionalFormatting sqref="I9:N9">
    <cfRule type="expression" dxfId="1" priority="4">
      <formula>$C9="その他"</formula>
    </cfRule>
  </conditionalFormatting>
  <conditionalFormatting sqref="I12:N12">
    <cfRule type="expression" dxfId="0" priority="1">
      <formula>$C12="その他"</formula>
    </cfRule>
  </conditionalFormatting>
  <dataValidations count="4">
    <dataValidation type="list" allowBlank="1" showInputMessage="1" showErrorMessage="1" sqref="C21:D21" xr:uid="{00000000-0002-0000-0300-000000000000}">
      <formula1>"有り,無し,選択してください"</formula1>
    </dataValidation>
    <dataValidation type="list" allowBlank="1" showInputMessage="1" showErrorMessage="1" sqref="C10:G10" xr:uid="{00000000-0002-0000-0300-000001000000}">
      <formula1>"公共施設,賃貸物件,自己所有施設,選択してください"</formula1>
    </dataValidation>
    <dataValidation type="list" allowBlank="1" showInputMessage="1" showErrorMessage="1" sqref="C9:H9" xr:uid="{00000000-0002-0000-0300-000002000000}">
      <formula1>"法人,個人,その他,選択してください"</formula1>
    </dataValidation>
    <dataValidation type="list" allowBlank="1" showInputMessage="1" showErrorMessage="1" sqref="C12:H12" xr:uid="{00000000-0002-0000-0300-000003000000}">
      <formula1>"鉄筋,木造,ブロック,その他,選択してください"</formula1>
    </dataValidation>
  </dataValidations>
  <pageMargins left="0.70866141732283472" right="0.70866141732283472" top="0.74803149606299213" bottom="0.74803149606299213" header="0.31496062992125984" footer="0.31496062992125984"/>
  <pageSetup paperSize="9" scale="76"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B1:P56"/>
  <sheetViews>
    <sheetView view="pageBreakPreview" zoomScale="70" zoomScaleNormal="100" zoomScaleSheetLayoutView="70" workbookViewId="0">
      <selection activeCell="B19" sqref="B19:M23"/>
    </sheetView>
  </sheetViews>
  <sheetFormatPr defaultRowHeight="18.75"/>
  <cols>
    <col min="1" max="1" width="3.375" customWidth="1"/>
    <col min="2" max="9" width="10.5" customWidth="1"/>
    <col min="10" max="10" width="12" customWidth="1"/>
    <col min="11" max="11" width="10.5" customWidth="1"/>
    <col min="12" max="12" width="19.375" customWidth="1"/>
    <col min="13" max="13" width="15.125" customWidth="1"/>
    <col min="16" max="16" width="0" hidden="1" customWidth="1"/>
  </cols>
  <sheetData>
    <row r="1" spans="2:16" ht="19.5">
      <c r="B1" s="19" t="s">
        <v>222</v>
      </c>
    </row>
    <row r="3" spans="2:16" ht="23.25" customHeight="1">
      <c r="B3" s="568" t="s">
        <v>486</v>
      </c>
      <c r="C3" s="568"/>
      <c r="D3" s="568"/>
      <c r="E3" s="568"/>
      <c r="F3" s="568"/>
      <c r="G3" s="568"/>
      <c r="H3" s="568"/>
      <c r="I3" s="568"/>
      <c r="J3" s="568"/>
      <c r="K3" s="568"/>
    </row>
    <row r="5" spans="2:16" ht="20.25" thickBot="1">
      <c r="B5" s="19" t="s">
        <v>207</v>
      </c>
      <c r="C5" s="19"/>
      <c r="D5" s="19"/>
      <c r="E5" s="374"/>
      <c r="F5" s="374"/>
      <c r="G5" s="374"/>
      <c r="H5" s="374"/>
      <c r="I5" s="19" t="s">
        <v>487</v>
      </c>
      <c r="J5" s="374"/>
      <c r="K5" s="374"/>
      <c r="L5" s="374"/>
      <c r="M5" s="375" t="s">
        <v>471</v>
      </c>
    </row>
    <row r="6" spans="2:16" ht="32.25" customHeight="1">
      <c r="B6" s="376" t="s">
        <v>206</v>
      </c>
      <c r="C6" s="377" t="s">
        <v>194</v>
      </c>
      <c r="D6" s="378" t="s">
        <v>205</v>
      </c>
      <c r="E6" s="379" t="s">
        <v>194</v>
      </c>
      <c r="F6" s="378" t="s">
        <v>204</v>
      </c>
      <c r="G6" s="380" t="s">
        <v>194</v>
      </c>
      <c r="H6" s="374"/>
      <c r="I6" s="573" t="s">
        <v>456</v>
      </c>
      <c r="J6" s="574"/>
      <c r="K6" s="577"/>
      <c r="L6" s="577"/>
      <c r="M6" s="412"/>
      <c r="P6" t="s">
        <v>463</v>
      </c>
    </row>
    <row r="7" spans="2:16" ht="32.25" customHeight="1">
      <c r="B7" s="381" t="s">
        <v>203</v>
      </c>
      <c r="C7" s="382" t="s">
        <v>194</v>
      </c>
      <c r="D7" s="383" t="s">
        <v>202</v>
      </c>
      <c r="E7" s="384" t="s">
        <v>194</v>
      </c>
      <c r="F7" s="383" t="s">
        <v>201</v>
      </c>
      <c r="G7" s="385" t="s">
        <v>194</v>
      </c>
      <c r="H7" s="374"/>
      <c r="I7" s="575" t="s">
        <v>457</v>
      </c>
      <c r="J7" s="576"/>
      <c r="K7" s="578"/>
      <c r="L7" s="578"/>
      <c r="M7" s="409"/>
      <c r="P7" t="s">
        <v>464</v>
      </c>
    </row>
    <row r="8" spans="2:16" ht="32.25" customHeight="1">
      <c r="B8" s="381" t="s">
        <v>200</v>
      </c>
      <c r="C8" s="384" t="s">
        <v>194</v>
      </c>
      <c r="D8" s="383" t="s">
        <v>199</v>
      </c>
      <c r="E8" s="384" t="s">
        <v>194</v>
      </c>
      <c r="F8" s="383" t="s">
        <v>198</v>
      </c>
      <c r="G8" s="385" t="s">
        <v>194</v>
      </c>
      <c r="H8" s="374"/>
      <c r="I8" s="575" t="s">
        <v>458</v>
      </c>
      <c r="J8" s="576"/>
      <c r="K8" s="578"/>
      <c r="L8" s="578"/>
      <c r="M8" s="385"/>
      <c r="P8" t="s">
        <v>470</v>
      </c>
    </row>
    <row r="9" spans="2:16" ht="32.25" customHeight="1" thickBot="1">
      <c r="B9" s="386" t="s">
        <v>197</v>
      </c>
      <c r="C9" s="387" t="s">
        <v>194</v>
      </c>
      <c r="D9" s="388" t="s">
        <v>196</v>
      </c>
      <c r="E9" s="387" t="s">
        <v>194</v>
      </c>
      <c r="F9" s="388" t="s">
        <v>195</v>
      </c>
      <c r="G9" s="389" t="s">
        <v>194</v>
      </c>
      <c r="H9" s="374"/>
      <c r="I9" s="575" t="s">
        <v>459</v>
      </c>
      <c r="J9" s="576"/>
      <c r="K9" s="578"/>
      <c r="L9" s="578"/>
      <c r="M9" s="385"/>
      <c r="P9" t="s">
        <v>465</v>
      </c>
    </row>
    <row r="10" spans="2:16" ht="32.25" customHeight="1" thickBot="1">
      <c r="B10" s="390" t="s">
        <v>395</v>
      </c>
      <c r="C10" s="391" t="s">
        <v>194</v>
      </c>
      <c r="D10" s="392" t="s">
        <v>454</v>
      </c>
      <c r="E10" s="393"/>
      <c r="F10" s="394"/>
      <c r="G10" s="393"/>
      <c r="H10" s="374"/>
      <c r="I10" s="575" t="s">
        <v>460</v>
      </c>
      <c r="J10" s="576"/>
      <c r="K10" s="578"/>
      <c r="L10" s="578"/>
      <c r="M10" s="385"/>
      <c r="P10" t="s">
        <v>477</v>
      </c>
    </row>
    <row r="11" spans="2:16" ht="32.25" customHeight="1">
      <c r="B11" s="394" t="s">
        <v>394</v>
      </c>
      <c r="C11" s="395"/>
      <c r="D11" s="396"/>
      <c r="E11" s="395"/>
      <c r="F11" s="396"/>
      <c r="G11" s="395"/>
      <c r="H11" s="374"/>
      <c r="I11" s="575" t="s">
        <v>461</v>
      </c>
      <c r="J11" s="576"/>
      <c r="K11" s="578"/>
      <c r="L11" s="578"/>
      <c r="M11" s="385"/>
      <c r="P11" t="s">
        <v>478</v>
      </c>
    </row>
    <row r="12" spans="2:16" ht="32.25" customHeight="1" thickBot="1">
      <c r="B12" s="394" t="s">
        <v>193</v>
      </c>
      <c r="C12" s="374"/>
      <c r="D12" s="374"/>
      <c r="E12" s="374"/>
      <c r="F12" s="374"/>
      <c r="G12" s="374"/>
      <c r="H12" s="374"/>
      <c r="I12" s="584" t="s">
        <v>462</v>
      </c>
      <c r="J12" s="585"/>
      <c r="K12" s="586"/>
      <c r="L12" s="586"/>
      <c r="M12" s="389"/>
    </row>
    <row r="13" spans="2:16" ht="32.25" customHeight="1" thickBot="1">
      <c r="B13" s="394"/>
      <c r="C13" s="374"/>
      <c r="D13" s="374"/>
      <c r="E13" s="374"/>
      <c r="F13" s="374"/>
      <c r="G13" s="413" t="s">
        <v>479</v>
      </c>
      <c r="H13" s="414" t="str">
        <f>'様式８-1号'!C21</f>
        <v>選択してください</v>
      </c>
      <c r="I13" s="579" t="s">
        <v>476</v>
      </c>
      <c r="J13" s="580"/>
      <c r="K13" s="581"/>
      <c r="L13" s="582"/>
      <c r="M13" s="583"/>
    </row>
    <row r="14" spans="2:16" ht="19.5">
      <c r="B14" s="19" t="s">
        <v>466</v>
      </c>
      <c r="C14" s="19"/>
      <c r="D14" s="19"/>
      <c r="E14" s="374"/>
      <c r="F14" s="374"/>
      <c r="G14" s="374"/>
      <c r="H14" s="374"/>
      <c r="I14" s="374"/>
      <c r="J14" s="374"/>
      <c r="K14" s="374"/>
      <c r="L14" s="374"/>
      <c r="M14" s="374"/>
    </row>
    <row r="15" spans="2:16" ht="20.25" customHeight="1">
      <c r="B15" s="569" t="s">
        <v>192</v>
      </c>
      <c r="C15" s="569"/>
      <c r="D15" s="570"/>
      <c r="E15" s="571"/>
      <c r="F15" s="19" t="s">
        <v>316</v>
      </c>
      <c r="G15" s="19"/>
      <c r="H15" s="374"/>
      <c r="I15" s="374"/>
      <c r="J15" s="374"/>
      <c r="K15" s="374"/>
      <c r="L15" s="374"/>
      <c r="M15" s="374"/>
    </row>
    <row r="16" spans="2:16" ht="19.5">
      <c r="B16" s="374"/>
      <c r="C16" s="374"/>
      <c r="D16" s="374"/>
      <c r="E16" s="374"/>
      <c r="F16" s="374"/>
      <c r="G16" s="374"/>
      <c r="H16" s="374"/>
      <c r="I16" s="374"/>
      <c r="J16" s="374"/>
      <c r="K16" s="374"/>
      <c r="L16" s="374"/>
      <c r="M16" s="374"/>
    </row>
    <row r="17" spans="2:15" ht="19.5">
      <c r="B17" s="19" t="s">
        <v>467</v>
      </c>
      <c r="C17" s="19"/>
      <c r="D17" s="374"/>
      <c r="E17" s="374"/>
      <c r="F17" s="374"/>
      <c r="G17" s="374"/>
      <c r="H17" s="374"/>
      <c r="I17" s="374"/>
      <c r="J17" s="374"/>
      <c r="K17" s="374"/>
      <c r="L17" s="374"/>
      <c r="M17" s="374"/>
    </row>
    <row r="18" spans="2:15" ht="19.5">
      <c r="B18" s="374" t="s">
        <v>187</v>
      </c>
      <c r="C18" s="374"/>
      <c r="D18" s="374"/>
      <c r="E18" s="374"/>
      <c r="F18" s="374"/>
      <c r="G18" s="374"/>
      <c r="H18" s="374"/>
      <c r="I18" s="374"/>
      <c r="J18" s="374"/>
      <c r="K18" s="374"/>
      <c r="L18" s="374"/>
      <c r="M18" s="374"/>
    </row>
    <row r="19" spans="2:15" ht="23.25" customHeight="1">
      <c r="B19" s="550"/>
      <c r="C19" s="551"/>
      <c r="D19" s="551"/>
      <c r="E19" s="551"/>
      <c r="F19" s="551"/>
      <c r="G19" s="551"/>
      <c r="H19" s="551"/>
      <c r="I19" s="551"/>
      <c r="J19" s="551"/>
      <c r="K19" s="551"/>
      <c r="L19" s="551"/>
      <c r="M19" s="552"/>
      <c r="O19" s="287" t="s">
        <v>366</v>
      </c>
    </row>
    <row r="20" spans="2:15" ht="23.25" customHeight="1">
      <c r="B20" s="553"/>
      <c r="C20" s="554"/>
      <c r="D20" s="554"/>
      <c r="E20" s="554"/>
      <c r="F20" s="554"/>
      <c r="G20" s="554"/>
      <c r="H20" s="554"/>
      <c r="I20" s="554"/>
      <c r="J20" s="554"/>
      <c r="K20" s="554"/>
      <c r="L20" s="554"/>
      <c r="M20" s="555"/>
    </row>
    <row r="21" spans="2:15" ht="23.25" customHeight="1">
      <c r="B21" s="553"/>
      <c r="C21" s="554"/>
      <c r="D21" s="554"/>
      <c r="E21" s="554"/>
      <c r="F21" s="554"/>
      <c r="G21" s="554"/>
      <c r="H21" s="554"/>
      <c r="I21" s="554"/>
      <c r="J21" s="554"/>
      <c r="K21" s="554"/>
      <c r="L21" s="554"/>
      <c r="M21" s="555"/>
    </row>
    <row r="22" spans="2:15" ht="23.25" customHeight="1">
      <c r="B22" s="553"/>
      <c r="C22" s="554"/>
      <c r="D22" s="554"/>
      <c r="E22" s="554"/>
      <c r="F22" s="554"/>
      <c r="G22" s="554"/>
      <c r="H22" s="554"/>
      <c r="I22" s="554"/>
      <c r="J22" s="554"/>
      <c r="K22" s="554"/>
      <c r="L22" s="554"/>
      <c r="M22" s="555"/>
    </row>
    <row r="23" spans="2:15" ht="23.25" customHeight="1">
      <c r="B23" s="556"/>
      <c r="C23" s="557"/>
      <c r="D23" s="557"/>
      <c r="E23" s="557"/>
      <c r="F23" s="557"/>
      <c r="G23" s="557"/>
      <c r="H23" s="557"/>
      <c r="I23" s="557"/>
      <c r="J23" s="557"/>
      <c r="K23" s="557"/>
      <c r="L23" s="557"/>
      <c r="M23" s="558"/>
    </row>
    <row r="24" spans="2:15" ht="19.5">
      <c r="B24" s="374"/>
      <c r="C24" s="374"/>
      <c r="D24" s="374"/>
      <c r="E24" s="374"/>
      <c r="F24" s="374"/>
      <c r="G24" s="374"/>
      <c r="H24" s="374"/>
      <c r="I24" s="374"/>
      <c r="J24" s="374"/>
      <c r="K24" s="374"/>
      <c r="L24" s="374"/>
      <c r="M24" s="374"/>
    </row>
    <row r="25" spans="2:15" ht="19.5">
      <c r="B25" s="19" t="s">
        <v>468</v>
      </c>
      <c r="C25" s="19"/>
      <c r="D25" s="19"/>
      <c r="E25" s="374"/>
      <c r="F25" s="374"/>
      <c r="G25" s="374"/>
      <c r="H25" s="374"/>
      <c r="I25" s="374"/>
      <c r="J25" s="374"/>
      <c r="K25" s="374"/>
      <c r="L25" s="374"/>
      <c r="M25" s="374"/>
    </row>
    <row r="26" spans="2:15" ht="19.5">
      <c r="B26" s="374" t="s">
        <v>187</v>
      </c>
      <c r="C26" s="374"/>
      <c r="D26" s="374"/>
      <c r="E26" s="374"/>
      <c r="F26" s="374"/>
      <c r="G26" s="374"/>
      <c r="H26" s="374"/>
      <c r="I26" s="374"/>
      <c r="J26" s="374"/>
      <c r="K26" s="374"/>
      <c r="L26" s="374"/>
      <c r="M26" s="374"/>
    </row>
    <row r="27" spans="2:15" ht="23.25" customHeight="1">
      <c r="B27" s="550"/>
      <c r="C27" s="551"/>
      <c r="D27" s="551"/>
      <c r="E27" s="551"/>
      <c r="F27" s="551"/>
      <c r="G27" s="551"/>
      <c r="H27" s="551"/>
      <c r="I27" s="551"/>
      <c r="J27" s="551"/>
      <c r="K27" s="551"/>
      <c r="L27" s="551"/>
      <c r="M27" s="552"/>
      <c r="O27" s="287" t="s">
        <v>366</v>
      </c>
    </row>
    <row r="28" spans="2:15" ht="23.25" customHeight="1">
      <c r="B28" s="553"/>
      <c r="C28" s="554"/>
      <c r="D28" s="554"/>
      <c r="E28" s="554"/>
      <c r="F28" s="554"/>
      <c r="G28" s="554"/>
      <c r="H28" s="554"/>
      <c r="I28" s="554"/>
      <c r="J28" s="554"/>
      <c r="K28" s="554"/>
      <c r="L28" s="554"/>
      <c r="M28" s="555"/>
    </row>
    <row r="29" spans="2:15" ht="23.25" customHeight="1">
      <c r="B29" s="553"/>
      <c r="C29" s="554"/>
      <c r="D29" s="554"/>
      <c r="E29" s="554"/>
      <c r="F29" s="554"/>
      <c r="G29" s="554"/>
      <c r="H29" s="554"/>
      <c r="I29" s="554"/>
      <c r="J29" s="554"/>
      <c r="K29" s="554"/>
      <c r="L29" s="554"/>
      <c r="M29" s="555"/>
    </row>
    <row r="30" spans="2:15" ht="23.25" customHeight="1">
      <c r="B30" s="553"/>
      <c r="C30" s="554"/>
      <c r="D30" s="554"/>
      <c r="E30" s="554"/>
      <c r="F30" s="554"/>
      <c r="G30" s="554"/>
      <c r="H30" s="554"/>
      <c r="I30" s="554"/>
      <c r="J30" s="554"/>
      <c r="K30" s="554"/>
      <c r="L30" s="554"/>
      <c r="M30" s="555"/>
    </row>
    <row r="31" spans="2:15" ht="23.25" customHeight="1">
      <c r="B31" s="556"/>
      <c r="C31" s="557"/>
      <c r="D31" s="557"/>
      <c r="E31" s="557"/>
      <c r="F31" s="557"/>
      <c r="G31" s="557"/>
      <c r="H31" s="557"/>
      <c r="I31" s="557"/>
      <c r="J31" s="557"/>
      <c r="K31" s="557"/>
      <c r="L31" s="557"/>
      <c r="M31" s="558"/>
    </row>
    <row r="32" spans="2:15" ht="19.5">
      <c r="B32" s="374"/>
      <c r="C32" s="374"/>
      <c r="D32" s="374"/>
      <c r="E32" s="374"/>
      <c r="F32" s="374"/>
      <c r="G32" s="374"/>
      <c r="H32" s="374"/>
      <c r="I32" s="374"/>
      <c r="J32" s="374"/>
      <c r="K32" s="374"/>
      <c r="L32" s="374"/>
      <c r="M32" s="374"/>
    </row>
    <row r="33" spans="2:15" ht="19.5">
      <c r="B33" s="19" t="s">
        <v>469</v>
      </c>
      <c r="C33" s="19"/>
      <c r="D33" s="19"/>
      <c r="E33" s="374"/>
      <c r="F33" s="374"/>
      <c r="G33" s="374"/>
      <c r="H33" s="374"/>
      <c r="I33" s="374"/>
      <c r="J33" s="374"/>
      <c r="K33" s="374"/>
      <c r="L33" s="374"/>
      <c r="M33" s="374"/>
    </row>
    <row r="34" spans="2:15" ht="20.25" customHeight="1">
      <c r="B34" s="569" t="s">
        <v>191</v>
      </c>
      <c r="C34" s="569"/>
      <c r="D34" s="572"/>
      <c r="E34" s="571"/>
      <c r="F34" s="569" t="s">
        <v>190</v>
      </c>
      <c r="G34" s="569"/>
      <c r="H34" s="572"/>
      <c r="I34" s="571"/>
      <c r="J34" s="374"/>
      <c r="K34" s="374"/>
      <c r="L34" s="374"/>
      <c r="M34" s="374"/>
    </row>
    <row r="35" spans="2:15" ht="19.5">
      <c r="B35" s="374"/>
      <c r="C35" s="374"/>
      <c r="D35" s="374"/>
      <c r="E35" s="374"/>
      <c r="F35" s="374"/>
      <c r="G35" s="374"/>
      <c r="H35" s="374"/>
      <c r="I35" s="374"/>
      <c r="J35" s="374"/>
      <c r="K35" s="374"/>
      <c r="L35" s="374"/>
      <c r="M35" s="374"/>
    </row>
    <row r="36" spans="2:15" ht="19.5">
      <c r="B36" s="374" t="s">
        <v>189</v>
      </c>
      <c r="C36" s="374"/>
      <c r="D36" s="374"/>
      <c r="E36" s="374"/>
      <c r="F36" s="374"/>
      <c r="G36" s="374"/>
      <c r="H36" s="374"/>
      <c r="I36" s="374"/>
      <c r="J36" s="374"/>
      <c r="K36" s="374"/>
      <c r="L36" s="374"/>
      <c r="M36" s="374"/>
    </row>
    <row r="37" spans="2:15" ht="25.5">
      <c r="B37" s="559"/>
      <c r="C37" s="560"/>
      <c r="D37" s="560"/>
      <c r="E37" s="560"/>
      <c r="F37" s="560"/>
      <c r="G37" s="560"/>
      <c r="H37" s="560"/>
      <c r="I37" s="560"/>
      <c r="J37" s="560"/>
      <c r="K37" s="560"/>
      <c r="L37" s="560"/>
      <c r="M37" s="561"/>
      <c r="O37" s="287" t="s">
        <v>366</v>
      </c>
    </row>
    <row r="38" spans="2:15">
      <c r="B38" s="562"/>
      <c r="C38" s="563"/>
      <c r="D38" s="563"/>
      <c r="E38" s="563"/>
      <c r="F38" s="563"/>
      <c r="G38" s="563"/>
      <c r="H38" s="563"/>
      <c r="I38" s="563"/>
      <c r="J38" s="563"/>
      <c r="K38" s="563"/>
      <c r="L38" s="563"/>
      <c r="M38" s="564"/>
    </row>
    <row r="39" spans="2:15">
      <c r="B39" s="562"/>
      <c r="C39" s="563"/>
      <c r="D39" s="563"/>
      <c r="E39" s="563"/>
      <c r="F39" s="563"/>
      <c r="G39" s="563"/>
      <c r="H39" s="563"/>
      <c r="I39" s="563"/>
      <c r="J39" s="563"/>
      <c r="K39" s="563"/>
      <c r="L39" s="563"/>
      <c r="M39" s="564"/>
    </row>
    <row r="40" spans="2:15">
      <c r="B40" s="562"/>
      <c r="C40" s="563"/>
      <c r="D40" s="563"/>
      <c r="E40" s="563"/>
      <c r="F40" s="563"/>
      <c r="G40" s="563"/>
      <c r="H40" s="563"/>
      <c r="I40" s="563"/>
      <c r="J40" s="563"/>
      <c r="K40" s="563"/>
      <c r="L40" s="563"/>
      <c r="M40" s="564"/>
    </row>
    <row r="41" spans="2:15">
      <c r="B41" s="565"/>
      <c r="C41" s="566"/>
      <c r="D41" s="566"/>
      <c r="E41" s="566"/>
      <c r="F41" s="566"/>
      <c r="G41" s="566"/>
      <c r="H41" s="566"/>
      <c r="I41" s="566"/>
      <c r="J41" s="566"/>
      <c r="K41" s="566"/>
      <c r="L41" s="566"/>
      <c r="M41" s="567"/>
    </row>
    <row r="42" spans="2:15" ht="19.5">
      <c r="B42" s="396"/>
      <c r="C42" s="396"/>
      <c r="D42" s="396"/>
      <c r="E42" s="396"/>
      <c r="F42" s="396"/>
      <c r="G42" s="396"/>
      <c r="H42" s="396"/>
      <c r="I42" s="396"/>
      <c r="J42" s="396"/>
      <c r="K42" s="396"/>
      <c r="L42" s="396"/>
      <c r="M42" s="374"/>
    </row>
    <row r="43" spans="2:15" ht="19.5">
      <c r="B43" s="374" t="s">
        <v>188</v>
      </c>
      <c r="C43" s="374"/>
      <c r="D43" s="374"/>
      <c r="E43" s="374"/>
      <c r="F43" s="374"/>
      <c r="G43" s="374"/>
      <c r="H43" s="374"/>
      <c r="I43" s="374"/>
      <c r="J43" s="374"/>
      <c r="K43" s="374"/>
      <c r="L43" s="396"/>
      <c r="M43" s="374"/>
    </row>
    <row r="44" spans="2:15" ht="18.75" customHeight="1">
      <c r="B44" s="559"/>
      <c r="C44" s="560"/>
      <c r="D44" s="560"/>
      <c r="E44" s="560"/>
      <c r="F44" s="560"/>
      <c r="G44" s="560"/>
      <c r="H44" s="560"/>
      <c r="I44" s="560"/>
      <c r="J44" s="560"/>
      <c r="K44" s="560"/>
      <c r="L44" s="560"/>
      <c r="M44" s="561"/>
      <c r="O44" s="287" t="s">
        <v>366</v>
      </c>
    </row>
    <row r="45" spans="2:15" ht="18.75" customHeight="1">
      <c r="B45" s="562"/>
      <c r="C45" s="563"/>
      <c r="D45" s="563"/>
      <c r="E45" s="563"/>
      <c r="F45" s="563"/>
      <c r="G45" s="563"/>
      <c r="H45" s="563"/>
      <c r="I45" s="563"/>
      <c r="J45" s="563"/>
      <c r="K45" s="563"/>
      <c r="L45" s="563"/>
      <c r="M45" s="564"/>
    </row>
    <row r="46" spans="2:15">
      <c r="B46" s="562"/>
      <c r="C46" s="563"/>
      <c r="D46" s="563"/>
      <c r="E46" s="563"/>
      <c r="F46" s="563"/>
      <c r="G46" s="563"/>
      <c r="H46" s="563"/>
      <c r="I46" s="563"/>
      <c r="J46" s="563"/>
      <c r="K46" s="563"/>
      <c r="L46" s="563"/>
      <c r="M46" s="564"/>
    </row>
    <row r="47" spans="2:15">
      <c r="B47" s="562"/>
      <c r="C47" s="563"/>
      <c r="D47" s="563"/>
      <c r="E47" s="563"/>
      <c r="F47" s="563"/>
      <c r="G47" s="563"/>
      <c r="H47" s="563"/>
      <c r="I47" s="563"/>
      <c r="J47" s="563"/>
      <c r="K47" s="563"/>
      <c r="L47" s="563"/>
      <c r="M47" s="564"/>
    </row>
    <row r="48" spans="2:15">
      <c r="B48" s="565"/>
      <c r="C48" s="566"/>
      <c r="D48" s="566"/>
      <c r="E48" s="566"/>
      <c r="F48" s="566"/>
      <c r="G48" s="566"/>
      <c r="H48" s="566"/>
      <c r="I48" s="566"/>
      <c r="J48" s="566"/>
      <c r="K48" s="566"/>
      <c r="L48" s="566"/>
      <c r="M48" s="567"/>
    </row>
    <row r="49" spans="2:15" ht="19.5">
      <c r="B49" s="396"/>
      <c r="C49" s="396"/>
      <c r="D49" s="396"/>
      <c r="E49" s="396"/>
      <c r="F49" s="396"/>
      <c r="G49" s="396"/>
      <c r="H49" s="396"/>
      <c r="I49" s="396"/>
      <c r="J49" s="396"/>
      <c r="K49" s="396"/>
      <c r="L49" s="396"/>
      <c r="M49" s="374"/>
    </row>
    <row r="50" spans="2:15" ht="19.5">
      <c r="B50" s="415" t="s">
        <v>531</v>
      </c>
      <c r="C50" s="19"/>
      <c r="D50" s="19"/>
      <c r="E50" s="19"/>
      <c r="F50" s="374"/>
      <c r="G50" s="374"/>
      <c r="H50" s="374"/>
      <c r="I50" s="374"/>
      <c r="J50" s="374"/>
      <c r="K50" s="374"/>
      <c r="L50" s="374"/>
      <c r="M50" s="374"/>
    </row>
    <row r="51" spans="2:15" ht="19.5">
      <c r="B51" s="374" t="s">
        <v>187</v>
      </c>
      <c r="C51" s="374"/>
      <c r="D51" s="374"/>
      <c r="E51" s="374"/>
      <c r="F51" s="374"/>
      <c r="G51" s="374"/>
      <c r="H51" s="374"/>
      <c r="I51" s="374"/>
      <c r="J51" s="374"/>
      <c r="K51" s="374"/>
      <c r="L51" s="374"/>
      <c r="M51" s="374"/>
    </row>
    <row r="52" spans="2:15" ht="23.25" customHeight="1">
      <c r="B52" s="550"/>
      <c r="C52" s="551"/>
      <c r="D52" s="551"/>
      <c r="E52" s="551"/>
      <c r="F52" s="551"/>
      <c r="G52" s="551"/>
      <c r="H52" s="551"/>
      <c r="I52" s="551"/>
      <c r="J52" s="551"/>
      <c r="K52" s="551"/>
      <c r="L52" s="551"/>
      <c r="M52" s="552"/>
      <c r="O52" s="287" t="s">
        <v>366</v>
      </c>
    </row>
    <row r="53" spans="2:15" ht="23.25" customHeight="1">
      <c r="B53" s="553"/>
      <c r="C53" s="554"/>
      <c r="D53" s="554"/>
      <c r="E53" s="554"/>
      <c r="F53" s="554"/>
      <c r="G53" s="554"/>
      <c r="H53" s="554"/>
      <c r="I53" s="554"/>
      <c r="J53" s="554"/>
      <c r="K53" s="554"/>
      <c r="L53" s="554"/>
      <c r="M53" s="555"/>
    </row>
    <row r="54" spans="2:15" ht="23.25" customHeight="1">
      <c r="B54" s="553"/>
      <c r="C54" s="554"/>
      <c r="D54" s="554"/>
      <c r="E54" s="554"/>
      <c r="F54" s="554"/>
      <c r="G54" s="554"/>
      <c r="H54" s="554"/>
      <c r="I54" s="554"/>
      <c r="J54" s="554"/>
      <c r="K54" s="554"/>
      <c r="L54" s="554"/>
      <c r="M54" s="555"/>
    </row>
    <row r="55" spans="2:15" ht="23.25" customHeight="1">
      <c r="B55" s="553"/>
      <c r="C55" s="554"/>
      <c r="D55" s="554"/>
      <c r="E55" s="554"/>
      <c r="F55" s="554"/>
      <c r="G55" s="554"/>
      <c r="H55" s="554"/>
      <c r="I55" s="554"/>
      <c r="J55" s="554"/>
      <c r="K55" s="554"/>
      <c r="L55" s="554"/>
      <c r="M55" s="555"/>
    </row>
    <row r="56" spans="2:15" ht="23.25" customHeight="1">
      <c r="B56" s="556"/>
      <c r="C56" s="557"/>
      <c r="D56" s="557"/>
      <c r="E56" s="557"/>
      <c r="F56" s="557"/>
      <c r="G56" s="557"/>
      <c r="H56" s="557"/>
      <c r="I56" s="557"/>
      <c r="J56" s="557"/>
      <c r="K56" s="557"/>
      <c r="L56" s="557"/>
      <c r="M56" s="558"/>
    </row>
  </sheetData>
  <mergeCells count="28">
    <mergeCell ref="I13:J13"/>
    <mergeCell ref="K13:M13"/>
    <mergeCell ref="I10:J10"/>
    <mergeCell ref="I11:J11"/>
    <mergeCell ref="I12:J12"/>
    <mergeCell ref="K11:L11"/>
    <mergeCell ref="K12:L12"/>
    <mergeCell ref="K6:L6"/>
    <mergeCell ref="K7:L7"/>
    <mergeCell ref="K8:L8"/>
    <mergeCell ref="K9:L9"/>
    <mergeCell ref="K10:L10"/>
    <mergeCell ref="B52:M56"/>
    <mergeCell ref="B37:M41"/>
    <mergeCell ref="B44:M48"/>
    <mergeCell ref="B3:K3"/>
    <mergeCell ref="B15:C15"/>
    <mergeCell ref="D15:E15"/>
    <mergeCell ref="B34:C34"/>
    <mergeCell ref="D34:E34"/>
    <mergeCell ref="F34:G34"/>
    <mergeCell ref="H34:I34"/>
    <mergeCell ref="B19:M23"/>
    <mergeCell ref="B27:M31"/>
    <mergeCell ref="I6:J6"/>
    <mergeCell ref="I7:J7"/>
    <mergeCell ref="I8:J8"/>
    <mergeCell ref="I9:J9"/>
  </mergeCells>
  <phoneticPr fontId="5"/>
  <dataValidations count="2">
    <dataValidation type="list" allowBlank="1" showInputMessage="1" showErrorMessage="1" sqref="K6:L12" xr:uid="{00000000-0002-0000-0400-000000000000}">
      <formula1>$P$6:$P$9</formula1>
    </dataValidation>
    <dataValidation type="list" allowBlank="1" showInputMessage="1" showErrorMessage="1" sqref="K13:M13" xr:uid="{00000000-0002-0000-0400-000001000000}">
      <formula1>$P$10:$P$11</formula1>
    </dataValidation>
  </dataValidations>
  <pageMargins left="0.51181102362204722" right="0.51181102362204722" top="0.74803149606299213" bottom="0.35433070866141736" header="0.31496062992125984" footer="0.31496062992125984"/>
  <pageSetup paperSize="9" scale="58" orientation="portrait" blackAndWhite="1" r:id="rId1"/>
  <rowBreaks count="1" manualBreakCount="1">
    <brk id="57" min="1"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tint="-0.14999847407452621"/>
    <pageSetUpPr fitToPage="1"/>
  </sheetPr>
  <dimension ref="B1:P56"/>
  <sheetViews>
    <sheetView view="pageBreakPreview" topLeftCell="A27" zoomScale="70" zoomScaleNormal="100" zoomScaleSheetLayoutView="70" workbookViewId="0">
      <selection activeCell="L16" sqref="L16"/>
    </sheetView>
  </sheetViews>
  <sheetFormatPr defaultRowHeight="18.75"/>
  <cols>
    <col min="2" max="9" width="10.5" customWidth="1"/>
    <col min="10" max="10" width="12.125" customWidth="1"/>
    <col min="11" max="11" width="10.5" customWidth="1"/>
    <col min="12" max="12" width="18.375" customWidth="1"/>
    <col min="13" max="13" width="12.875" customWidth="1"/>
  </cols>
  <sheetData>
    <row r="1" spans="2:16" ht="19.5">
      <c r="B1" s="19" t="s">
        <v>314</v>
      </c>
    </row>
    <row r="3" spans="2:16" ht="23.25" customHeight="1">
      <c r="B3" s="568" t="s">
        <v>491</v>
      </c>
      <c r="C3" s="568"/>
      <c r="D3" s="568"/>
      <c r="E3" s="568"/>
      <c r="F3" s="568"/>
      <c r="G3" s="568"/>
      <c r="H3" s="568"/>
      <c r="I3" s="568"/>
      <c r="J3" s="568"/>
      <c r="K3" s="568"/>
    </row>
    <row r="4" spans="2:16" ht="19.5">
      <c r="B4" s="4"/>
      <c r="C4" s="4"/>
      <c r="D4" s="4"/>
      <c r="E4" s="4"/>
      <c r="F4" s="4"/>
      <c r="G4" s="4"/>
      <c r="H4" s="4"/>
      <c r="I4" s="4"/>
      <c r="J4" s="4"/>
      <c r="K4" s="4"/>
      <c r="L4" s="4"/>
      <c r="M4" s="4"/>
    </row>
    <row r="5" spans="2:16" ht="20.25" thickBot="1">
      <c r="B5" s="397" t="s">
        <v>207</v>
      </c>
      <c r="C5" s="397"/>
      <c r="D5" s="397"/>
      <c r="E5" s="374"/>
      <c r="F5" s="374"/>
      <c r="G5" s="374"/>
      <c r="H5" s="374"/>
      <c r="I5" s="397" t="s">
        <v>455</v>
      </c>
      <c r="J5" s="374"/>
      <c r="K5" s="374"/>
      <c r="L5" s="374"/>
      <c r="M5" s="375" t="s">
        <v>471</v>
      </c>
    </row>
    <row r="6" spans="2:16" ht="32.25" customHeight="1">
      <c r="B6" s="376" t="s">
        <v>206</v>
      </c>
      <c r="C6" s="399">
        <v>45802</v>
      </c>
      <c r="D6" s="378" t="s">
        <v>205</v>
      </c>
      <c r="E6" s="379" t="s">
        <v>194</v>
      </c>
      <c r="F6" s="378" t="s">
        <v>204</v>
      </c>
      <c r="G6" s="380" t="s">
        <v>194</v>
      </c>
      <c r="H6" s="374"/>
      <c r="I6" s="573" t="s">
        <v>456</v>
      </c>
      <c r="J6" s="574"/>
      <c r="K6" s="598" t="s">
        <v>463</v>
      </c>
      <c r="L6" s="598"/>
      <c r="M6" s="406">
        <v>46059</v>
      </c>
      <c r="P6" t="s">
        <v>463</v>
      </c>
    </row>
    <row r="7" spans="2:16" ht="32.25" customHeight="1">
      <c r="B7" s="381" t="s">
        <v>203</v>
      </c>
      <c r="C7" s="400">
        <v>45928</v>
      </c>
      <c r="D7" s="383" t="s">
        <v>202</v>
      </c>
      <c r="E7" s="384" t="s">
        <v>194</v>
      </c>
      <c r="F7" s="383" t="s">
        <v>201</v>
      </c>
      <c r="G7" s="385" t="s">
        <v>194</v>
      </c>
      <c r="H7" s="374"/>
      <c r="I7" s="575" t="s">
        <v>457</v>
      </c>
      <c r="J7" s="576"/>
      <c r="K7" s="599" t="s">
        <v>464</v>
      </c>
      <c r="L7" s="599"/>
      <c r="M7" s="407">
        <v>46059</v>
      </c>
      <c r="P7" t="s">
        <v>464</v>
      </c>
    </row>
    <row r="8" spans="2:16" ht="32.25" customHeight="1">
      <c r="B8" s="381" t="s">
        <v>200</v>
      </c>
      <c r="C8" s="400">
        <v>45949</v>
      </c>
      <c r="D8" s="383" t="s">
        <v>199</v>
      </c>
      <c r="E8" s="384" t="s">
        <v>194</v>
      </c>
      <c r="F8" s="383" t="s">
        <v>198</v>
      </c>
      <c r="G8" s="385" t="s">
        <v>194</v>
      </c>
      <c r="H8" s="374"/>
      <c r="I8" s="575" t="s">
        <v>458</v>
      </c>
      <c r="J8" s="576"/>
      <c r="K8" s="599" t="s">
        <v>464</v>
      </c>
      <c r="L8" s="599"/>
      <c r="M8" s="410" t="s">
        <v>492</v>
      </c>
      <c r="P8" t="s">
        <v>470</v>
      </c>
    </row>
    <row r="9" spans="2:16" ht="32.25" customHeight="1" thickBot="1">
      <c r="B9" s="386" t="s">
        <v>197</v>
      </c>
      <c r="C9" s="401">
        <v>45682</v>
      </c>
      <c r="D9" s="388" t="s">
        <v>196</v>
      </c>
      <c r="E9" s="387" t="s">
        <v>194</v>
      </c>
      <c r="F9" s="388" t="s">
        <v>195</v>
      </c>
      <c r="G9" s="389" t="s">
        <v>194</v>
      </c>
      <c r="H9" s="374"/>
      <c r="I9" s="575" t="s">
        <v>459</v>
      </c>
      <c r="J9" s="576"/>
      <c r="K9" s="599" t="s">
        <v>464</v>
      </c>
      <c r="L9" s="599"/>
      <c r="M9" s="407">
        <v>46059</v>
      </c>
      <c r="P9" t="s">
        <v>465</v>
      </c>
    </row>
    <row r="10" spans="2:16" ht="32.25" customHeight="1" thickBot="1">
      <c r="B10" s="390" t="s">
        <v>395</v>
      </c>
      <c r="C10" s="402">
        <v>45802</v>
      </c>
      <c r="D10" s="392" t="s">
        <v>454</v>
      </c>
      <c r="E10" s="393"/>
      <c r="F10" s="394"/>
      <c r="G10" s="393"/>
      <c r="H10" s="374"/>
      <c r="I10" s="575" t="s">
        <v>460</v>
      </c>
      <c r="J10" s="576"/>
      <c r="K10" s="599" t="s">
        <v>464</v>
      </c>
      <c r="L10" s="599"/>
      <c r="M10" s="407">
        <v>46059</v>
      </c>
    </row>
    <row r="11" spans="2:16" ht="32.25" customHeight="1">
      <c r="B11" s="394" t="s">
        <v>394</v>
      </c>
      <c r="C11" s="395"/>
      <c r="D11" s="396"/>
      <c r="E11" s="395"/>
      <c r="F11" s="396"/>
      <c r="G11" s="395"/>
      <c r="H11" s="374"/>
      <c r="I11" s="575" t="s">
        <v>461</v>
      </c>
      <c r="J11" s="576"/>
      <c r="K11" s="599" t="s">
        <v>470</v>
      </c>
      <c r="L11" s="599"/>
      <c r="M11" s="407">
        <v>46059</v>
      </c>
    </row>
    <row r="12" spans="2:16" ht="32.25" customHeight="1" thickBot="1">
      <c r="B12" s="394" t="s">
        <v>193</v>
      </c>
      <c r="C12" s="374"/>
      <c r="D12" s="374"/>
      <c r="E12" s="374"/>
      <c r="F12" s="374"/>
      <c r="G12" s="374"/>
      <c r="H12" s="374"/>
      <c r="I12" s="584" t="s">
        <v>462</v>
      </c>
      <c r="J12" s="585"/>
      <c r="K12" s="603" t="s">
        <v>463</v>
      </c>
      <c r="L12" s="603"/>
      <c r="M12" s="411" t="s">
        <v>492</v>
      </c>
    </row>
    <row r="13" spans="2:16" ht="32.25" customHeight="1" thickBot="1">
      <c r="B13" s="394"/>
      <c r="C13" s="374"/>
      <c r="D13" s="374"/>
      <c r="E13" s="374"/>
      <c r="F13" s="374"/>
      <c r="G13" s="374" t="s">
        <v>479</v>
      </c>
      <c r="H13" s="375" t="s">
        <v>480</v>
      </c>
      <c r="I13" s="579" t="s">
        <v>476</v>
      </c>
      <c r="J13" s="580"/>
      <c r="K13" s="600" t="s">
        <v>481</v>
      </c>
      <c r="L13" s="601"/>
      <c r="M13" s="602"/>
    </row>
    <row r="14" spans="2:16" ht="19.5">
      <c r="B14" s="19" t="s">
        <v>466</v>
      </c>
      <c r="C14" s="19"/>
      <c r="D14" s="19"/>
      <c r="E14" s="4"/>
      <c r="F14" s="4"/>
      <c r="G14" s="4"/>
      <c r="H14" s="4"/>
      <c r="I14" s="4"/>
      <c r="J14" s="398"/>
      <c r="K14" s="398"/>
      <c r="L14" s="398"/>
      <c r="M14" s="398"/>
    </row>
    <row r="15" spans="2:16" ht="20.25" customHeight="1">
      <c r="B15" s="569" t="s">
        <v>192</v>
      </c>
      <c r="C15" s="569"/>
      <c r="D15" s="596">
        <v>44228</v>
      </c>
      <c r="E15" s="597"/>
      <c r="F15" s="19" t="s">
        <v>316</v>
      </c>
      <c r="G15" s="19"/>
      <c r="H15" s="4"/>
      <c r="I15" s="4"/>
      <c r="J15" s="4"/>
      <c r="K15" s="4"/>
      <c r="L15" s="4"/>
      <c r="M15" s="4"/>
    </row>
    <row r="16" spans="2:16" ht="19.5">
      <c r="B16" s="4"/>
      <c r="C16" s="4"/>
      <c r="D16" s="4"/>
      <c r="E16" s="4"/>
      <c r="F16" s="4"/>
      <c r="G16" s="4"/>
      <c r="H16" s="4"/>
      <c r="I16" s="4"/>
      <c r="J16" s="4"/>
      <c r="K16" s="4"/>
      <c r="L16" s="4"/>
      <c r="M16" s="4"/>
    </row>
    <row r="17" spans="2:13" ht="19.5">
      <c r="B17" s="19" t="s">
        <v>467</v>
      </c>
      <c r="C17" s="19"/>
      <c r="D17" s="4"/>
      <c r="E17" s="4"/>
      <c r="F17" s="4"/>
      <c r="G17" s="4"/>
      <c r="H17" s="4"/>
      <c r="I17" s="4"/>
      <c r="J17" s="4"/>
      <c r="K17" s="4"/>
      <c r="L17" s="4"/>
      <c r="M17" s="4"/>
    </row>
    <row r="18" spans="2:13" ht="19.5">
      <c r="B18" s="4" t="s">
        <v>187</v>
      </c>
      <c r="C18" s="4"/>
      <c r="D18" s="4"/>
      <c r="E18" s="4"/>
      <c r="F18" s="4"/>
      <c r="G18" s="4"/>
      <c r="H18" s="4"/>
      <c r="I18" s="4"/>
      <c r="J18" s="4"/>
      <c r="K18" s="4"/>
      <c r="L18" s="4"/>
      <c r="M18" s="4"/>
    </row>
    <row r="19" spans="2:13" ht="23.25" customHeight="1">
      <c r="B19" s="587" t="s">
        <v>224</v>
      </c>
      <c r="C19" s="588"/>
      <c r="D19" s="588"/>
      <c r="E19" s="588"/>
      <c r="F19" s="588"/>
      <c r="G19" s="588"/>
      <c r="H19" s="588"/>
      <c r="I19" s="588"/>
      <c r="J19" s="588"/>
      <c r="K19" s="588"/>
      <c r="L19" s="588"/>
      <c r="M19" s="589"/>
    </row>
    <row r="20" spans="2:13" ht="23.25" customHeight="1">
      <c r="B20" s="590"/>
      <c r="C20" s="591"/>
      <c r="D20" s="591"/>
      <c r="E20" s="591"/>
      <c r="F20" s="591"/>
      <c r="G20" s="591"/>
      <c r="H20" s="591"/>
      <c r="I20" s="591"/>
      <c r="J20" s="591"/>
      <c r="K20" s="591"/>
      <c r="L20" s="591"/>
      <c r="M20" s="592"/>
    </row>
    <row r="21" spans="2:13" ht="23.25" customHeight="1">
      <c r="B21" s="590"/>
      <c r="C21" s="591"/>
      <c r="D21" s="591"/>
      <c r="E21" s="591"/>
      <c r="F21" s="591"/>
      <c r="G21" s="591"/>
      <c r="H21" s="591"/>
      <c r="I21" s="591"/>
      <c r="J21" s="591"/>
      <c r="K21" s="591"/>
      <c r="L21" s="591"/>
      <c r="M21" s="592"/>
    </row>
    <row r="22" spans="2:13" ht="23.25" customHeight="1">
      <c r="B22" s="590"/>
      <c r="C22" s="591"/>
      <c r="D22" s="591"/>
      <c r="E22" s="591"/>
      <c r="F22" s="591"/>
      <c r="G22" s="591"/>
      <c r="H22" s="591"/>
      <c r="I22" s="591"/>
      <c r="J22" s="591"/>
      <c r="K22" s="591"/>
      <c r="L22" s="591"/>
      <c r="M22" s="592"/>
    </row>
    <row r="23" spans="2:13" ht="23.25" customHeight="1">
      <c r="B23" s="593"/>
      <c r="C23" s="594"/>
      <c r="D23" s="594"/>
      <c r="E23" s="594"/>
      <c r="F23" s="594"/>
      <c r="G23" s="594"/>
      <c r="H23" s="594"/>
      <c r="I23" s="594"/>
      <c r="J23" s="594"/>
      <c r="K23" s="594"/>
      <c r="L23" s="594"/>
      <c r="M23" s="595"/>
    </row>
    <row r="24" spans="2:13" ht="19.5">
      <c r="B24" s="4"/>
      <c r="C24" s="4"/>
      <c r="D24" s="4"/>
      <c r="E24" s="4"/>
      <c r="F24" s="4"/>
      <c r="G24" s="4"/>
      <c r="H24" s="4"/>
      <c r="I24" s="4"/>
      <c r="J24" s="4"/>
      <c r="K24" s="4"/>
      <c r="L24" s="4"/>
      <c r="M24" s="4"/>
    </row>
    <row r="25" spans="2:13" ht="19.5">
      <c r="B25" s="19" t="s">
        <v>468</v>
      </c>
      <c r="C25" s="19"/>
      <c r="D25" s="19"/>
      <c r="E25" s="4"/>
      <c r="F25" s="4"/>
      <c r="G25" s="4"/>
      <c r="H25" s="4"/>
      <c r="I25" s="4"/>
      <c r="J25" s="4"/>
      <c r="K25" s="4"/>
      <c r="L25" s="4"/>
      <c r="M25" s="4"/>
    </row>
    <row r="26" spans="2:13" ht="19.5">
      <c r="B26" s="4" t="s">
        <v>187</v>
      </c>
      <c r="C26" s="4"/>
      <c r="D26" s="4"/>
      <c r="E26" s="4"/>
      <c r="F26" s="4"/>
      <c r="G26" s="4"/>
      <c r="H26" s="4"/>
      <c r="I26" s="4"/>
      <c r="J26" s="4"/>
      <c r="K26" s="4"/>
      <c r="L26" s="4"/>
      <c r="M26" s="4"/>
    </row>
    <row r="27" spans="2:13" ht="23.25" customHeight="1">
      <c r="B27" s="587" t="s">
        <v>225</v>
      </c>
      <c r="C27" s="588"/>
      <c r="D27" s="588"/>
      <c r="E27" s="588"/>
      <c r="F27" s="588"/>
      <c r="G27" s="588"/>
      <c r="H27" s="588"/>
      <c r="I27" s="588"/>
      <c r="J27" s="588"/>
      <c r="K27" s="588"/>
      <c r="L27" s="588"/>
      <c r="M27" s="589"/>
    </row>
    <row r="28" spans="2:13" ht="23.25" customHeight="1">
      <c r="B28" s="590"/>
      <c r="C28" s="591"/>
      <c r="D28" s="591"/>
      <c r="E28" s="591"/>
      <c r="F28" s="591"/>
      <c r="G28" s="591"/>
      <c r="H28" s="591"/>
      <c r="I28" s="591"/>
      <c r="J28" s="591"/>
      <c r="K28" s="591"/>
      <c r="L28" s="591"/>
      <c r="M28" s="592"/>
    </row>
    <row r="29" spans="2:13" ht="23.25" customHeight="1">
      <c r="B29" s="590"/>
      <c r="C29" s="591"/>
      <c r="D29" s="591"/>
      <c r="E29" s="591"/>
      <c r="F29" s="591"/>
      <c r="G29" s="591"/>
      <c r="H29" s="591"/>
      <c r="I29" s="591"/>
      <c r="J29" s="591"/>
      <c r="K29" s="591"/>
      <c r="L29" s="591"/>
      <c r="M29" s="592"/>
    </row>
    <row r="30" spans="2:13" ht="23.25" customHeight="1">
      <c r="B30" s="590"/>
      <c r="C30" s="591"/>
      <c r="D30" s="591"/>
      <c r="E30" s="591"/>
      <c r="F30" s="591"/>
      <c r="G30" s="591"/>
      <c r="H30" s="591"/>
      <c r="I30" s="591"/>
      <c r="J30" s="591"/>
      <c r="K30" s="591"/>
      <c r="L30" s="591"/>
      <c r="M30" s="592"/>
    </row>
    <row r="31" spans="2:13" ht="23.25" customHeight="1">
      <c r="B31" s="593"/>
      <c r="C31" s="594"/>
      <c r="D31" s="594"/>
      <c r="E31" s="594"/>
      <c r="F31" s="594"/>
      <c r="G31" s="594"/>
      <c r="H31" s="594"/>
      <c r="I31" s="594"/>
      <c r="J31" s="594"/>
      <c r="K31" s="594"/>
      <c r="L31" s="594"/>
      <c r="M31" s="595"/>
    </row>
    <row r="32" spans="2:13" ht="19.5">
      <c r="B32" s="4"/>
      <c r="C32" s="4"/>
      <c r="D32" s="4"/>
      <c r="E32" s="4"/>
      <c r="F32" s="4"/>
      <c r="G32" s="4"/>
      <c r="H32" s="4"/>
      <c r="I32" s="4"/>
      <c r="J32" s="4"/>
      <c r="K32" s="4"/>
      <c r="L32" s="4"/>
      <c r="M32" s="4"/>
    </row>
    <row r="33" spans="2:13" ht="19.5">
      <c r="B33" s="19" t="s">
        <v>469</v>
      </c>
      <c r="C33" s="19"/>
      <c r="D33" s="19"/>
      <c r="E33" s="4"/>
      <c r="F33" s="4"/>
      <c r="G33" s="4"/>
      <c r="H33" s="4"/>
      <c r="I33" s="4"/>
      <c r="J33" s="4"/>
      <c r="K33" s="4"/>
      <c r="L33" s="4"/>
      <c r="M33" s="4"/>
    </row>
    <row r="34" spans="2:13" ht="20.25" customHeight="1">
      <c r="B34" s="569" t="s">
        <v>191</v>
      </c>
      <c r="C34" s="569"/>
      <c r="D34" s="596">
        <v>42095</v>
      </c>
      <c r="E34" s="597"/>
      <c r="F34" s="569" t="s">
        <v>190</v>
      </c>
      <c r="G34" s="569"/>
      <c r="H34" s="596">
        <v>42095</v>
      </c>
      <c r="I34" s="597"/>
      <c r="J34" s="4"/>
      <c r="K34" s="4"/>
      <c r="L34" s="4"/>
      <c r="M34" s="4"/>
    </row>
    <row r="35" spans="2:13" ht="19.5">
      <c r="B35" s="4"/>
      <c r="C35" s="4"/>
      <c r="D35" s="4"/>
      <c r="E35" s="4"/>
      <c r="F35" s="4"/>
      <c r="G35" s="4"/>
      <c r="H35" s="4"/>
      <c r="I35" s="4"/>
      <c r="J35" s="4"/>
      <c r="K35" s="4"/>
      <c r="L35" s="4"/>
      <c r="M35" s="4"/>
    </row>
    <row r="36" spans="2:13" ht="19.5">
      <c r="B36" s="4" t="s">
        <v>189</v>
      </c>
      <c r="C36" s="4"/>
      <c r="D36" s="4"/>
      <c r="E36" s="4"/>
      <c r="F36" s="4"/>
      <c r="G36" s="4"/>
      <c r="H36" s="4"/>
      <c r="I36" s="4"/>
      <c r="J36" s="4"/>
      <c r="K36" s="4"/>
      <c r="L36" s="4"/>
      <c r="M36" s="4"/>
    </row>
    <row r="37" spans="2:13" ht="18.75" customHeight="1">
      <c r="B37" s="587" t="s">
        <v>226</v>
      </c>
      <c r="C37" s="588"/>
      <c r="D37" s="588"/>
      <c r="E37" s="588"/>
      <c r="F37" s="588"/>
      <c r="G37" s="588"/>
      <c r="H37" s="588"/>
      <c r="I37" s="588"/>
      <c r="J37" s="588"/>
      <c r="K37" s="588"/>
      <c r="L37" s="588"/>
      <c r="M37" s="589"/>
    </row>
    <row r="38" spans="2:13">
      <c r="B38" s="590"/>
      <c r="C38" s="591"/>
      <c r="D38" s="591"/>
      <c r="E38" s="591"/>
      <c r="F38" s="591"/>
      <c r="G38" s="591"/>
      <c r="H38" s="591"/>
      <c r="I38" s="591"/>
      <c r="J38" s="591"/>
      <c r="K38" s="591"/>
      <c r="L38" s="591"/>
      <c r="M38" s="592"/>
    </row>
    <row r="39" spans="2:13">
      <c r="B39" s="590"/>
      <c r="C39" s="591"/>
      <c r="D39" s="591"/>
      <c r="E39" s="591"/>
      <c r="F39" s="591"/>
      <c r="G39" s="591"/>
      <c r="H39" s="591"/>
      <c r="I39" s="591"/>
      <c r="J39" s="591"/>
      <c r="K39" s="591"/>
      <c r="L39" s="591"/>
      <c r="M39" s="592"/>
    </row>
    <row r="40" spans="2:13">
      <c r="B40" s="590"/>
      <c r="C40" s="591"/>
      <c r="D40" s="591"/>
      <c r="E40" s="591"/>
      <c r="F40" s="591"/>
      <c r="G40" s="591"/>
      <c r="H40" s="591"/>
      <c r="I40" s="591"/>
      <c r="J40" s="591"/>
      <c r="K40" s="591"/>
      <c r="L40" s="591"/>
      <c r="M40" s="592"/>
    </row>
    <row r="41" spans="2:13">
      <c r="B41" s="593"/>
      <c r="C41" s="594"/>
      <c r="D41" s="594"/>
      <c r="E41" s="594"/>
      <c r="F41" s="594"/>
      <c r="G41" s="594"/>
      <c r="H41" s="594"/>
      <c r="I41" s="594"/>
      <c r="J41" s="594"/>
      <c r="K41" s="594"/>
      <c r="L41" s="594"/>
      <c r="M41" s="595"/>
    </row>
    <row r="42" spans="2:13" ht="19.5">
      <c r="B42" s="396"/>
      <c r="C42" s="396"/>
      <c r="D42" s="396"/>
      <c r="E42" s="396"/>
      <c r="F42" s="396"/>
      <c r="G42" s="396"/>
      <c r="H42" s="396"/>
      <c r="I42" s="396"/>
      <c r="J42" s="396"/>
      <c r="K42" s="396"/>
      <c r="L42" s="396"/>
      <c r="M42" s="4"/>
    </row>
    <row r="43" spans="2:13" ht="19.5">
      <c r="B43" s="4" t="s">
        <v>188</v>
      </c>
      <c r="C43" s="4"/>
      <c r="D43" s="4"/>
      <c r="E43" s="4"/>
      <c r="F43" s="4"/>
      <c r="G43" s="4"/>
      <c r="H43" s="4"/>
      <c r="I43" s="4"/>
      <c r="J43" s="4"/>
      <c r="K43" s="4"/>
      <c r="L43" s="396"/>
      <c r="M43" s="4"/>
    </row>
    <row r="44" spans="2:13" ht="18.75" customHeight="1">
      <c r="B44" s="587" t="s">
        <v>227</v>
      </c>
      <c r="C44" s="588"/>
      <c r="D44" s="588"/>
      <c r="E44" s="588"/>
      <c r="F44" s="588"/>
      <c r="G44" s="588"/>
      <c r="H44" s="588"/>
      <c r="I44" s="588"/>
      <c r="J44" s="588"/>
      <c r="K44" s="588"/>
      <c r="L44" s="588"/>
      <c r="M44" s="589"/>
    </row>
    <row r="45" spans="2:13">
      <c r="B45" s="590"/>
      <c r="C45" s="591"/>
      <c r="D45" s="591"/>
      <c r="E45" s="591"/>
      <c r="F45" s="591"/>
      <c r="G45" s="591"/>
      <c r="H45" s="591"/>
      <c r="I45" s="591"/>
      <c r="J45" s="591"/>
      <c r="K45" s="591"/>
      <c r="L45" s="591"/>
      <c r="M45" s="592"/>
    </row>
    <row r="46" spans="2:13">
      <c r="B46" s="590"/>
      <c r="C46" s="591"/>
      <c r="D46" s="591"/>
      <c r="E46" s="591"/>
      <c r="F46" s="591"/>
      <c r="G46" s="591"/>
      <c r="H46" s="591"/>
      <c r="I46" s="591"/>
      <c r="J46" s="591"/>
      <c r="K46" s="591"/>
      <c r="L46" s="591"/>
      <c r="M46" s="592"/>
    </row>
    <row r="47" spans="2:13">
      <c r="B47" s="590"/>
      <c r="C47" s="591"/>
      <c r="D47" s="591"/>
      <c r="E47" s="591"/>
      <c r="F47" s="591"/>
      <c r="G47" s="591"/>
      <c r="H47" s="591"/>
      <c r="I47" s="591"/>
      <c r="J47" s="591"/>
      <c r="K47" s="591"/>
      <c r="L47" s="591"/>
      <c r="M47" s="592"/>
    </row>
    <row r="48" spans="2:13">
      <c r="B48" s="593"/>
      <c r="C48" s="594"/>
      <c r="D48" s="594"/>
      <c r="E48" s="594"/>
      <c r="F48" s="594"/>
      <c r="G48" s="594"/>
      <c r="H48" s="594"/>
      <c r="I48" s="594"/>
      <c r="J48" s="594"/>
      <c r="K48" s="594"/>
      <c r="L48" s="594"/>
      <c r="M48" s="595"/>
    </row>
    <row r="49" spans="2:13" ht="19.5">
      <c r="B49" s="396"/>
      <c r="C49" s="396"/>
      <c r="D49" s="396"/>
      <c r="E49" s="396"/>
      <c r="F49" s="396"/>
      <c r="G49" s="396"/>
      <c r="H49" s="396"/>
      <c r="I49" s="396"/>
      <c r="J49" s="396"/>
      <c r="K49" s="396"/>
      <c r="L49" s="396"/>
      <c r="M49" s="4"/>
    </row>
    <row r="50" spans="2:13" ht="19.5">
      <c r="B50" s="19" t="s">
        <v>488</v>
      </c>
      <c r="C50" s="19"/>
      <c r="D50" s="19"/>
      <c r="E50" s="19"/>
      <c r="F50" s="4"/>
      <c r="G50" s="4"/>
      <c r="H50" s="4"/>
      <c r="I50" s="4"/>
      <c r="J50" s="4"/>
      <c r="K50" s="4"/>
      <c r="L50" s="4"/>
      <c r="M50" s="4"/>
    </row>
    <row r="51" spans="2:13" ht="19.5">
      <c r="B51" s="4" t="s">
        <v>187</v>
      </c>
      <c r="C51" s="4"/>
      <c r="D51" s="4"/>
      <c r="E51" s="4"/>
      <c r="F51" s="4"/>
      <c r="G51" s="4"/>
      <c r="H51" s="4"/>
      <c r="I51" s="4"/>
      <c r="J51" s="4"/>
      <c r="K51" s="4"/>
      <c r="L51" s="4"/>
      <c r="M51" s="4"/>
    </row>
    <row r="52" spans="2:13" ht="23.25" customHeight="1">
      <c r="B52" s="587" t="s">
        <v>489</v>
      </c>
      <c r="C52" s="588"/>
      <c r="D52" s="588"/>
      <c r="E52" s="588"/>
      <c r="F52" s="588"/>
      <c r="G52" s="588"/>
      <c r="H52" s="588"/>
      <c r="I52" s="588"/>
      <c r="J52" s="588"/>
      <c r="K52" s="588"/>
      <c r="L52" s="588"/>
      <c r="M52" s="589"/>
    </row>
    <row r="53" spans="2:13" ht="23.25" customHeight="1">
      <c r="B53" s="590"/>
      <c r="C53" s="591"/>
      <c r="D53" s="591"/>
      <c r="E53" s="591"/>
      <c r="F53" s="591"/>
      <c r="G53" s="591"/>
      <c r="H53" s="591"/>
      <c r="I53" s="591"/>
      <c r="J53" s="591"/>
      <c r="K53" s="591"/>
      <c r="L53" s="591"/>
      <c r="M53" s="592"/>
    </row>
    <row r="54" spans="2:13" ht="23.25" customHeight="1">
      <c r="B54" s="590"/>
      <c r="C54" s="591"/>
      <c r="D54" s="591"/>
      <c r="E54" s="591"/>
      <c r="F54" s="591"/>
      <c r="G54" s="591"/>
      <c r="H54" s="591"/>
      <c r="I54" s="591"/>
      <c r="J54" s="591"/>
      <c r="K54" s="591"/>
      <c r="L54" s="591"/>
      <c r="M54" s="592"/>
    </row>
    <row r="55" spans="2:13" ht="23.25" customHeight="1">
      <c r="B55" s="590"/>
      <c r="C55" s="591"/>
      <c r="D55" s="591"/>
      <c r="E55" s="591"/>
      <c r="F55" s="591"/>
      <c r="G55" s="591"/>
      <c r="H55" s="591"/>
      <c r="I55" s="591"/>
      <c r="J55" s="591"/>
      <c r="K55" s="591"/>
      <c r="L55" s="591"/>
      <c r="M55" s="592"/>
    </row>
    <row r="56" spans="2:13" ht="23.25" customHeight="1">
      <c r="B56" s="593"/>
      <c r="C56" s="594"/>
      <c r="D56" s="594"/>
      <c r="E56" s="594"/>
      <c r="F56" s="594"/>
      <c r="G56" s="594"/>
      <c r="H56" s="594"/>
      <c r="I56" s="594"/>
      <c r="J56" s="594"/>
      <c r="K56" s="594"/>
      <c r="L56" s="594"/>
      <c r="M56" s="595"/>
    </row>
  </sheetData>
  <mergeCells count="28">
    <mergeCell ref="I13:J13"/>
    <mergeCell ref="K13:M13"/>
    <mergeCell ref="I11:J11"/>
    <mergeCell ref="K11:L11"/>
    <mergeCell ref="I12:J12"/>
    <mergeCell ref="K12:L12"/>
    <mergeCell ref="I8:J8"/>
    <mergeCell ref="K8:L8"/>
    <mergeCell ref="I9:J9"/>
    <mergeCell ref="K9:L9"/>
    <mergeCell ref="I10:J10"/>
    <mergeCell ref="K10:L10"/>
    <mergeCell ref="B37:M41"/>
    <mergeCell ref="B44:M48"/>
    <mergeCell ref="B52:M56"/>
    <mergeCell ref="B3:K3"/>
    <mergeCell ref="B15:C15"/>
    <mergeCell ref="D15:E15"/>
    <mergeCell ref="B34:C34"/>
    <mergeCell ref="D34:E34"/>
    <mergeCell ref="F34:G34"/>
    <mergeCell ref="H34:I34"/>
    <mergeCell ref="B19:M23"/>
    <mergeCell ref="B27:M31"/>
    <mergeCell ref="I6:J6"/>
    <mergeCell ref="K6:L6"/>
    <mergeCell ref="I7:J7"/>
    <mergeCell ref="K7:L7"/>
  </mergeCells>
  <phoneticPr fontId="5"/>
  <dataValidations count="1">
    <dataValidation type="list" allowBlank="1" showInputMessage="1" showErrorMessage="1" sqref="K6:L12" xr:uid="{00000000-0002-0000-0500-000000000000}">
      <formula1>$P$6:$P$9</formula1>
    </dataValidation>
  </dataValidations>
  <pageMargins left="0.25" right="0.25" top="0.75" bottom="0.75" header="0.3" footer="0.3"/>
  <pageSetup paperSize="9" scale="58" orientation="portrait" r:id="rId1"/>
  <rowBreaks count="1" manualBreakCount="1">
    <brk id="57" min="1"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B2:D16"/>
  <sheetViews>
    <sheetView view="pageBreakPreview" zoomScaleNormal="100" zoomScaleSheetLayoutView="100" workbookViewId="0">
      <selection activeCell="D7" sqref="D7"/>
    </sheetView>
  </sheetViews>
  <sheetFormatPr defaultRowHeight="18.75"/>
  <cols>
    <col min="1" max="1" width="1" customWidth="1"/>
    <col min="2" max="2" width="15.125" customWidth="1"/>
    <col min="3" max="3" width="59.5" customWidth="1"/>
  </cols>
  <sheetData>
    <row r="2" spans="2:4">
      <c r="B2" t="s">
        <v>234</v>
      </c>
    </row>
    <row r="3" spans="2:4" ht="28.5" customHeight="1">
      <c r="B3" s="605" t="s">
        <v>233</v>
      </c>
      <c r="C3" s="605"/>
    </row>
    <row r="4" spans="2:4" ht="39.75" customHeight="1">
      <c r="B4" s="1" t="s">
        <v>17</v>
      </c>
      <c r="C4" s="75" t="s">
        <v>533</v>
      </c>
    </row>
    <row r="5" spans="2:4" ht="48.75" customHeight="1">
      <c r="B5" s="3" t="s">
        <v>493</v>
      </c>
      <c r="C5" s="604"/>
      <c r="D5" s="287" t="s">
        <v>366</v>
      </c>
    </row>
    <row r="6" spans="2:4" ht="48.75" customHeight="1">
      <c r="B6" s="3" t="s">
        <v>494</v>
      </c>
      <c r="C6" s="604"/>
    </row>
    <row r="7" spans="2:4" ht="48.75" customHeight="1">
      <c r="B7" s="3" t="s">
        <v>495</v>
      </c>
      <c r="C7" s="604"/>
    </row>
    <row r="8" spans="2:4" ht="48.75" customHeight="1">
      <c r="B8" s="3" t="s">
        <v>496</v>
      </c>
      <c r="C8" s="604"/>
    </row>
    <row r="9" spans="2:4" ht="48.75" customHeight="1">
      <c r="B9" s="3" t="s">
        <v>497</v>
      </c>
      <c r="C9" s="604"/>
    </row>
    <row r="10" spans="2:4" ht="48.75" customHeight="1">
      <c r="B10" s="3" t="s">
        <v>498</v>
      </c>
      <c r="C10" s="604"/>
    </row>
    <row r="11" spans="2:4" ht="48.75" customHeight="1">
      <c r="B11" s="3" t="s">
        <v>499</v>
      </c>
      <c r="C11" s="604"/>
    </row>
    <row r="12" spans="2:4" ht="48.75" customHeight="1">
      <c r="B12" s="3" t="s">
        <v>500</v>
      </c>
      <c r="C12" s="604"/>
    </row>
    <row r="13" spans="2:4" ht="48.75" customHeight="1">
      <c r="B13" s="3" t="s">
        <v>501</v>
      </c>
      <c r="C13" s="604"/>
    </row>
    <row r="14" spans="2:4" ht="48.75" customHeight="1">
      <c r="B14" s="3" t="s">
        <v>502</v>
      </c>
      <c r="C14" s="604"/>
    </row>
    <row r="15" spans="2:4" ht="48.75" customHeight="1">
      <c r="B15" s="3" t="s">
        <v>503</v>
      </c>
      <c r="C15" s="604"/>
    </row>
    <row r="16" spans="2:4" ht="48.75" customHeight="1">
      <c r="B16" s="3" t="s">
        <v>504</v>
      </c>
      <c r="C16" s="604"/>
    </row>
  </sheetData>
  <mergeCells count="13">
    <mergeCell ref="C16"/>
    <mergeCell ref="C10"/>
    <mergeCell ref="C11"/>
    <mergeCell ref="C12"/>
    <mergeCell ref="C13"/>
    <mergeCell ref="C14"/>
    <mergeCell ref="C15"/>
    <mergeCell ref="C9"/>
    <mergeCell ref="B3:C3"/>
    <mergeCell ref="C5"/>
    <mergeCell ref="C6"/>
    <mergeCell ref="C7"/>
    <mergeCell ref="C8"/>
  </mergeCells>
  <phoneticPr fontId="5"/>
  <pageMargins left="0.70866141732283472" right="0.70866141732283472" top="0.74803149606299213" bottom="0.74803149606299213" header="0.31496062992125984" footer="0.31496062992125984"/>
  <pageSetup paperSize="9"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AA103"/>
  <sheetViews>
    <sheetView view="pageBreakPreview" zoomScale="85" zoomScaleNormal="100" zoomScaleSheetLayoutView="85" workbookViewId="0">
      <selection activeCell="F11" sqref="F11"/>
    </sheetView>
  </sheetViews>
  <sheetFormatPr defaultRowHeight="24" customHeight="1"/>
  <cols>
    <col min="1" max="1" width="3.875" style="79" customWidth="1"/>
    <col min="2" max="2" width="4.125" style="79" customWidth="1"/>
    <col min="3" max="3" width="29.125" style="79" customWidth="1"/>
    <col min="4" max="4" width="11.625" style="79" customWidth="1"/>
    <col min="5" max="5" width="14.125" style="79" customWidth="1"/>
    <col min="6" max="6" width="30.75" style="79" customWidth="1"/>
    <col min="7" max="7" width="5.75" style="79" customWidth="1"/>
    <col min="8" max="10" width="9" style="79"/>
    <col min="11" max="11" width="14.125" style="79" customWidth="1"/>
    <col min="12" max="12" width="11.125" style="79" customWidth="1"/>
    <col min="13" max="14" width="9" style="79"/>
    <col min="15" max="15" width="9.125" style="79" bestFit="1" customWidth="1"/>
    <col min="16" max="16" width="9" style="79"/>
    <col min="17" max="17" width="9.125" style="79" bestFit="1" customWidth="1"/>
    <col min="18" max="18" width="10.375" style="79" bestFit="1" customWidth="1"/>
    <col min="19" max="20" width="9.125" style="79" bestFit="1" customWidth="1"/>
    <col min="21" max="21" width="11.5" style="79" customWidth="1"/>
    <col min="22" max="22" width="12.875" style="79" customWidth="1"/>
    <col min="23" max="26" width="9" style="79"/>
    <col min="27" max="27" width="12.625" style="79" customWidth="1"/>
    <col min="28" max="28" width="9.25" style="79" bestFit="1" customWidth="1"/>
    <col min="29" max="260" width="9" style="79"/>
    <col min="261" max="261" width="3.875" style="79" customWidth="1"/>
    <col min="262" max="262" width="4.125" style="79" customWidth="1"/>
    <col min="263" max="263" width="25" style="79" bestFit="1" customWidth="1"/>
    <col min="264" max="264" width="8.875" style="79" customWidth="1"/>
    <col min="265" max="265" width="9" style="79"/>
    <col min="266" max="266" width="30.25" style="79" customWidth="1"/>
    <col min="267" max="516" width="9" style="79"/>
    <col min="517" max="517" width="3.875" style="79" customWidth="1"/>
    <col min="518" max="518" width="4.125" style="79" customWidth="1"/>
    <col min="519" max="519" width="25" style="79" bestFit="1" customWidth="1"/>
    <col min="520" max="520" width="8.875" style="79" customWidth="1"/>
    <col min="521" max="521" width="9" style="79"/>
    <col min="522" max="522" width="30.25" style="79" customWidth="1"/>
    <col min="523" max="772" width="9" style="79"/>
    <col min="773" max="773" width="3.875" style="79" customWidth="1"/>
    <col min="774" max="774" width="4.125" style="79" customWidth="1"/>
    <col min="775" max="775" width="25" style="79" bestFit="1" customWidth="1"/>
    <col min="776" max="776" width="8.875" style="79" customWidth="1"/>
    <col min="777" max="777" width="9" style="79"/>
    <col min="778" max="778" width="30.25" style="79" customWidth="1"/>
    <col min="779" max="1028" width="9" style="79"/>
    <col min="1029" max="1029" width="3.875" style="79" customWidth="1"/>
    <col min="1030" max="1030" width="4.125" style="79" customWidth="1"/>
    <col min="1031" max="1031" width="25" style="79" bestFit="1" customWidth="1"/>
    <col min="1032" max="1032" width="8.875" style="79" customWidth="1"/>
    <col min="1033" max="1033" width="9" style="79"/>
    <col min="1034" max="1034" width="30.25" style="79" customWidth="1"/>
    <col min="1035" max="1284" width="9" style="79"/>
    <col min="1285" max="1285" width="3.875" style="79" customWidth="1"/>
    <col min="1286" max="1286" width="4.125" style="79" customWidth="1"/>
    <col min="1287" max="1287" width="25" style="79" bestFit="1" customWidth="1"/>
    <col min="1288" max="1288" width="8.875" style="79" customWidth="1"/>
    <col min="1289" max="1289" width="9" style="79"/>
    <col min="1290" max="1290" width="30.25" style="79" customWidth="1"/>
    <col min="1291" max="1540" width="9" style="79"/>
    <col min="1541" max="1541" width="3.875" style="79" customWidth="1"/>
    <col min="1542" max="1542" width="4.125" style="79" customWidth="1"/>
    <col min="1543" max="1543" width="25" style="79" bestFit="1" customWidth="1"/>
    <col min="1544" max="1544" width="8.875" style="79" customWidth="1"/>
    <col min="1545" max="1545" width="9" style="79"/>
    <col min="1546" max="1546" width="30.25" style="79" customWidth="1"/>
    <col min="1547" max="1796" width="9" style="79"/>
    <col min="1797" max="1797" width="3.875" style="79" customWidth="1"/>
    <col min="1798" max="1798" width="4.125" style="79" customWidth="1"/>
    <col min="1799" max="1799" width="25" style="79" bestFit="1" customWidth="1"/>
    <col min="1800" max="1800" width="8.875" style="79" customWidth="1"/>
    <col min="1801" max="1801" width="9" style="79"/>
    <col min="1802" max="1802" width="30.25" style="79" customWidth="1"/>
    <col min="1803" max="2052" width="9" style="79"/>
    <col min="2053" max="2053" width="3.875" style="79" customWidth="1"/>
    <col min="2054" max="2054" width="4.125" style="79" customWidth="1"/>
    <col min="2055" max="2055" width="25" style="79" bestFit="1" customWidth="1"/>
    <col min="2056" max="2056" width="8.875" style="79" customWidth="1"/>
    <col min="2057" max="2057" width="9" style="79"/>
    <col min="2058" max="2058" width="30.25" style="79" customWidth="1"/>
    <col min="2059" max="2308" width="9" style="79"/>
    <col min="2309" max="2309" width="3.875" style="79" customWidth="1"/>
    <col min="2310" max="2310" width="4.125" style="79" customWidth="1"/>
    <col min="2311" max="2311" width="25" style="79" bestFit="1" customWidth="1"/>
    <col min="2312" max="2312" width="8.875" style="79" customWidth="1"/>
    <col min="2313" max="2313" width="9" style="79"/>
    <col min="2314" max="2314" width="30.25" style="79" customWidth="1"/>
    <col min="2315" max="2564" width="9" style="79"/>
    <col min="2565" max="2565" width="3.875" style="79" customWidth="1"/>
    <col min="2566" max="2566" width="4.125" style="79" customWidth="1"/>
    <col min="2567" max="2567" width="25" style="79" bestFit="1" customWidth="1"/>
    <col min="2568" max="2568" width="8.875" style="79" customWidth="1"/>
    <col min="2569" max="2569" width="9" style="79"/>
    <col min="2570" max="2570" width="30.25" style="79" customWidth="1"/>
    <col min="2571" max="2820" width="9" style="79"/>
    <col min="2821" max="2821" width="3.875" style="79" customWidth="1"/>
    <col min="2822" max="2822" width="4.125" style="79" customWidth="1"/>
    <col min="2823" max="2823" width="25" style="79" bestFit="1" customWidth="1"/>
    <col min="2824" max="2824" width="8.875" style="79" customWidth="1"/>
    <col min="2825" max="2825" width="9" style="79"/>
    <col min="2826" max="2826" width="30.25" style="79" customWidth="1"/>
    <col min="2827" max="3076" width="9" style="79"/>
    <col min="3077" max="3077" width="3.875" style="79" customWidth="1"/>
    <col min="3078" max="3078" width="4.125" style="79" customWidth="1"/>
    <col min="3079" max="3079" width="25" style="79" bestFit="1" customWidth="1"/>
    <col min="3080" max="3080" width="8.875" style="79" customWidth="1"/>
    <col min="3081" max="3081" width="9" style="79"/>
    <col min="3082" max="3082" width="30.25" style="79" customWidth="1"/>
    <col min="3083" max="3332" width="9" style="79"/>
    <col min="3333" max="3333" width="3.875" style="79" customWidth="1"/>
    <col min="3334" max="3334" width="4.125" style="79" customWidth="1"/>
    <col min="3335" max="3335" width="25" style="79" bestFit="1" customWidth="1"/>
    <col min="3336" max="3336" width="8.875" style="79" customWidth="1"/>
    <col min="3337" max="3337" width="9" style="79"/>
    <col min="3338" max="3338" width="30.25" style="79" customWidth="1"/>
    <col min="3339" max="3588" width="9" style="79"/>
    <col min="3589" max="3589" width="3.875" style="79" customWidth="1"/>
    <col min="3590" max="3590" width="4.125" style="79" customWidth="1"/>
    <col min="3591" max="3591" width="25" style="79" bestFit="1" customWidth="1"/>
    <col min="3592" max="3592" width="8.875" style="79" customWidth="1"/>
    <col min="3593" max="3593" width="9" style="79"/>
    <col min="3594" max="3594" width="30.25" style="79" customWidth="1"/>
    <col min="3595" max="3844" width="9" style="79"/>
    <col min="3845" max="3845" width="3.875" style="79" customWidth="1"/>
    <col min="3846" max="3846" width="4.125" style="79" customWidth="1"/>
    <col min="3847" max="3847" width="25" style="79" bestFit="1" customWidth="1"/>
    <col min="3848" max="3848" width="8.875" style="79" customWidth="1"/>
    <col min="3849" max="3849" width="9" style="79"/>
    <col min="3850" max="3850" width="30.25" style="79" customWidth="1"/>
    <col min="3851" max="4100" width="9" style="79"/>
    <col min="4101" max="4101" width="3.875" style="79" customWidth="1"/>
    <col min="4102" max="4102" width="4.125" style="79" customWidth="1"/>
    <col min="4103" max="4103" width="25" style="79" bestFit="1" customWidth="1"/>
    <col min="4104" max="4104" width="8.875" style="79" customWidth="1"/>
    <col min="4105" max="4105" width="9" style="79"/>
    <col min="4106" max="4106" width="30.25" style="79" customWidth="1"/>
    <col min="4107" max="4356" width="9" style="79"/>
    <col min="4357" max="4357" width="3.875" style="79" customWidth="1"/>
    <col min="4358" max="4358" width="4.125" style="79" customWidth="1"/>
    <col min="4359" max="4359" width="25" style="79" bestFit="1" customWidth="1"/>
    <col min="4360" max="4360" width="8.875" style="79" customWidth="1"/>
    <col min="4361" max="4361" width="9" style="79"/>
    <col min="4362" max="4362" width="30.25" style="79" customWidth="1"/>
    <col min="4363" max="4612" width="9" style="79"/>
    <col min="4613" max="4613" width="3.875" style="79" customWidth="1"/>
    <col min="4614" max="4614" width="4.125" style="79" customWidth="1"/>
    <col min="4615" max="4615" width="25" style="79" bestFit="1" customWidth="1"/>
    <col min="4616" max="4616" width="8.875" style="79" customWidth="1"/>
    <col min="4617" max="4617" width="9" style="79"/>
    <col min="4618" max="4618" width="30.25" style="79" customWidth="1"/>
    <col min="4619" max="4868" width="9" style="79"/>
    <col min="4869" max="4869" width="3.875" style="79" customWidth="1"/>
    <col min="4870" max="4870" width="4.125" style="79" customWidth="1"/>
    <col min="4871" max="4871" width="25" style="79" bestFit="1" customWidth="1"/>
    <col min="4872" max="4872" width="8.875" style="79" customWidth="1"/>
    <col min="4873" max="4873" width="9" style="79"/>
    <col min="4874" max="4874" width="30.25" style="79" customWidth="1"/>
    <col min="4875" max="5124" width="9" style="79"/>
    <col min="5125" max="5125" width="3.875" style="79" customWidth="1"/>
    <col min="5126" max="5126" width="4.125" style="79" customWidth="1"/>
    <col min="5127" max="5127" width="25" style="79" bestFit="1" customWidth="1"/>
    <col min="5128" max="5128" width="8.875" style="79" customWidth="1"/>
    <col min="5129" max="5129" width="9" style="79"/>
    <col min="5130" max="5130" width="30.25" style="79" customWidth="1"/>
    <col min="5131" max="5380" width="9" style="79"/>
    <col min="5381" max="5381" width="3.875" style="79" customWidth="1"/>
    <col min="5382" max="5382" width="4.125" style="79" customWidth="1"/>
    <col min="5383" max="5383" width="25" style="79" bestFit="1" customWidth="1"/>
    <col min="5384" max="5384" width="8.875" style="79" customWidth="1"/>
    <col min="5385" max="5385" width="9" style="79"/>
    <col min="5386" max="5386" width="30.25" style="79" customWidth="1"/>
    <col min="5387" max="5636" width="9" style="79"/>
    <col min="5637" max="5637" width="3.875" style="79" customWidth="1"/>
    <col min="5638" max="5638" width="4.125" style="79" customWidth="1"/>
    <col min="5639" max="5639" width="25" style="79" bestFit="1" customWidth="1"/>
    <col min="5640" max="5640" width="8.875" style="79" customWidth="1"/>
    <col min="5641" max="5641" width="9" style="79"/>
    <col min="5642" max="5642" width="30.25" style="79" customWidth="1"/>
    <col min="5643" max="5892" width="9" style="79"/>
    <col min="5893" max="5893" width="3.875" style="79" customWidth="1"/>
    <col min="5894" max="5894" width="4.125" style="79" customWidth="1"/>
    <col min="5895" max="5895" width="25" style="79" bestFit="1" customWidth="1"/>
    <col min="5896" max="5896" width="8.875" style="79" customWidth="1"/>
    <col min="5897" max="5897" width="9" style="79"/>
    <col min="5898" max="5898" width="30.25" style="79" customWidth="1"/>
    <col min="5899" max="6148" width="9" style="79"/>
    <col min="6149" max="6149" width="3.875" style="79" customWidth="1"/>
    <col min="6150" max="6150" width="4.125" style="79" customWidth="1"/>
    <col min="6151" max="6151" width="25" style="79" bestFit="1" customWidth="1"/>
    <col min="6152" max="6152" width="8.875" style="79" customWidth="1"/>
    <col min="6153" max="6153" width="9" style="79"/>
    <col min="6154" max="6154" width="30.25" style="79" customWidth="1"/>
    <col min="6155" max="6404" width="9" style="79"/>
    <col min="6405" max="6405" width="3.875" style="79" customWidth="1"/>
    <col min="6406" max="6406" width="4.125" style="79" customWidth="1"/>
    <col min="6407" max="6407" width="25" style="79" bestFit="1" customWidth="1"/>
    <col min="6408" max="6408" width="8.875" style="79" customWidth="1"/>
    <col min="6409" max="6409" width="9" style="79"/>
    <col min="6410" max="6410" width="30.25" style="79" customWidth="1"/>
    <col min="6411" max="6660" width="9" style="79"/>
    <col min="6661" max="6661" width="3.875" style="79" customWidth="1"/>
    <col min="6662" max="6662" width="4.125" style="79" customWidth="1"/>
    <col min="6663" max="6663" width="25" style="79" bestFit="1" customWidth="1"/>
    <col min="6664" max="6664" width="8.875" style="79" customWidth="1"/>
    <col min="6665" max="6665" width="9" style="79"/>
    <col min="6666" max="6666" width="30.25" style="79" customWidth="1"/>
    <col min="6667" max="6916" width="9" style="79"/>
    <col min="6917" max="6917" width="3.875" style="79" customWidth="1"/>
    <col min="6918" max="6918" width="4.125" style="79" customWidth="1"/>
    <col min="6919" max="6919" width="25" style="79" bestFit="1" customWidth="1"/>
    <col min="6920" max="6920" width="8.875" style="79" customWidth="1"/>
    <col min="6921" max="6921" width="9" style="79"/>
    <col min="6922" max="6922" width="30.25" style="79" customWidth="1"/>
    <col min="6923" max="7172" width="9" style="79"/>
    <col min="7173" max="7173" width="3.875" style="79" customWidth="1"/>
    <col min="7174" max="7174" width="4.125" style="79" customWidth="1"/>
    <col min="7175" max="7175" width="25" style="79" bestFit="1" customWidth="1"/>
    <col min="7176" max="7176" width="8.875" style="79" customWidth="1"/>
    <col min="7177" max="7177" width="9" style="79"/>
    <col min="7178" max="7178" width="30.25" style="79" customWidth="1"/>
    <col min="7179" max="7428" width="9" style="79"/>
    <col min="7429" max="7429" width="3.875" style="79" customWidth="1"/>
    <col min="7430" max="7430" width="4.125" style="79" customWidth="1"/>
    <col min="7431" max="7431" width="25" style="79" bestFit="1" customWidth="1"/>
    <col min="7432" max="7432" width="8.875" style="79" customWidth="1"/>
    <col min="7433" max="7433" width="9" style="79"/>
    <col min="7434" max="7434" width="30.25" style="79" customWidth="1"/>
    <col min="7435" max="7684" width="9" style="79"/>
    <col min="7685" max="7685" width="3.875" style="79" customWidth="1"/>
    <col min="7686" max="7686" width="4.125" style="79" customWidth="1"/>
    <col min="7687" max="7687" width="25" style="79" bestFit="1" customWidth="1"/>
    <col min="7688" max="7688" width="8.875" style="79" customWidth="1"/>
    <col min="7689" max="7689" width="9" style="79"/>
    <col min="7690" max="7690" width="30.25" style="79" customWidth="1"/>
    <col min="7691" max="7940" width="9" style="79"/>
    <col min="7941" max="7941" width="3.875" style="79" customWidth="1"/>
    <col min="7942" max="7942" width="4.125" style="79" customWidth="1"/>
    <col min="7943" max="7943" width="25" style="79" bestFit="1" customWidth="1"/>
    <col min="7944" max="7944" width="8.875" style="79" customWidth="1"/>
    <col min="7945" max="7945" width="9" style="79"/>
    <col min="7946" max="7946" width="30.25" style="79" customWidth="1"/>
    <col min="7947" max="8196" width="9" style="79"/>
    <col min="8197" max="8197" width="3.875" style="79" customWidth="1"/>
    <col min="8198" max="8198" width="4.125" style="79" customWidth="1"/>
    <col min="8199" max="8199" width="25" style="79" bestFit="1" customWidth="1"/>
    <col min="8200" max="8200" width="8.875" style="79" customWidth="1"/>
    <col min="8201" max="8201" width="9" style="79"/>
    <col min="8202" max="8202" width="30.25" style="79" customWidth="1"/>
    <col min="8203" max="8452" width="9" style="79"/>
    <col min="8453" max="8453" width="3.875" style="79" customWidth="1"/>
    <col min="8454" max="8454" width="4.125" style="79" customWidth="1"/>
    <col min="8455" max="8455" width="25" style="79" bestFit="1" customWidth="1"/>
    <col min="8456" max="8456" width="8.875" style="79" customWidth="1"/>
    <col min="8457" max="8457" width="9" style="79"/>
    <col min="8458" max="8458" width="30.25" style="79" customWidth="1"/>
    <col min="8459" max="8708" width="9" style="79"/>
    <col min="8709" max="8709" width="3.875" style="79" customWidth="1"/>
    <col min="8710" max="8710" width="4.125" style="79" customWidth="1"/>
    <col min="8711" max="8711" width="25" style="79" bestFit="1" customWidth="1"/>
    <col min="8712" max="8712" width="8.875" style="79" customWidth="1"/>
    <col min="8713" max="8713" width="9" style="79"/>
    <col min="8714" max="8714" width="30.25" style="79" customWidth="1"/>
    <col min="8715" max="8964" width="9" style="79"/>
    <col min="8965" max="8965" width="3.875" style="79" customWidth="1"/>
    <col min="8966" max="8966" width="4.125" style="79" customWidth="1"/>
    <col min="8967" max="8967" width="25" style="79" bestFit="1" customWidth="1"/>
    <col min="8968" max="8968" width="8.875" style="79" customWidth="1"/>
    <col min="8969" max="8969" width="9" style="79"/>
    <col min="8970" max="8970" width="30.25" style="79" customWidth="1"/>
    <col min="8971" max="9220" width="9" style="79"/>
    <col min="9221" max="9221" width="3.875" style="79" customWidth="1"/>
    <col min="9222" max="9222" width="4.125" style="79" customWidth="1"/>
    <col min="9223" max="9223" width="25" style="79" bestFit="1" customWidth="1"/>
    <col min="9224" max="9224" width="8.875" style="79" customWidth="1"/>
    <col min="9225" max="9225" width="9" style="79"/>
    <col min="9226" max="9226" width="30.25" style="79" customWidth="1"/>
    <col min="9227" max="9476" width="9" style="79"/>
    <col min="9477" max="9477" width="3.875" style="79" customWidth="1"/>
    <col min="9478" max="9478" width="4.125" style="79" customWidth="1"/>
    <col min="9479" max="9479" width="25" style="79" bestFit="1" customWidth="1"/>
    <col min="9480" max="9480" width="8.875" style="79" customWidth="1"/>
    <col min="9481" max="9481" width="9" style="79"/>
    <col min="9482" max="9482" width="30.25" style="79" customWidth="1"/>
    <col min="9483" max="9732" width="9" style="79"/>
    <col min="9733" max="9733" width="3.875" style="79" customWidth="1"/>
    <col min="9734" max="9734" width="4.125" style="79" customWidth="1"/>
    <col min="9735" max="9735" width="25" style="79" bestFit="1" customWidth="1"/>
    <col min="9736" max="9736" width="8.875" style="79" customWidth="1"/>
    <col min="9737" max="9737" width="9" style="79"/>
    <col min="9738" max="9738" width="30.25" style="79" customWidth="1"/>
    <col min="9739" max="9988" width="9" style="79"/>
    <col min="9989" max="9989" width="3.875" style="79" customWidth="1"/>
    <col min="9990" max="9990" width="4.125" style="79" customWidth="1"/>
    <col min="9991" max="9991" width="25" style="79" bestFit="1" customWidth="1"/>
    <col min="9992" max="9992" width="8.875" style="79" customWidth="1"/>
    <col min="9993" max="9993" width="9" style="79"/>
    <col min="9994" max="9994" width="30.25" style="79" customWidth="1"/>
    <col min="9995" max="10244" width="9" style="79"/>
    <col min="10245" max="10245" width="3.875" style="79" customWidth="1"/>
    <col min="10246" max="10246" width="4.125" style="79" customWidth="1"/>
    <col min="10247" max="10247" width="25" style="79" bestFit="1" customWidth="1"/>
    <col min="10248" max="10248" width="8.875" style="79" customWidth="1"/>
    <col min="10249" max="10249" width="9" style="79"/>
    <col min="10250" max="10250" width="30.25" style="79" customWidth="1"/>
    <col min="10251" max="10500" width="9" style="79"/>
    <col min="10501" max="10501" width="3.875" style="79" customWidth="1"/>
    <col min="10502" max="10502" width="4.125" style="79" customWidth="1"/>
    <col min="10503" max="10503" width="25" style="79" bestFit="1" customWidth="1"/>
    <col min="10504" max="10504" width="8.875" style="79" customWidth="1"/>
    <col min="10505" max="10505" width="9" style="79"/>
    <col min="10506" max="10506" width="30.25" style="79" customWidth="1"/>
    <col min="10507" max="10756" width="9" style="79"/>
    <col min="10757" max="10757" width="3.875" style="79" customWidth="1"/>
    <col min="10758" max="10758" width="4.125" style="79" customWidth="1"/>
    <col min="10759" max="10759" width="25" style="79" bestFit="1" customWidth="1"/>
    <col min="10760" max="10760" width="8.875" style="79" customWidth="1"/>
    <col min="10761" max="10761" width="9" style="79"/>
    <col min="10762" max="10762" width="30.25" style="79" customWidth="1"/>
    <col min="10763" max="11012" width="9" style="79"/>
    <col min="11013" max="11013" width="3.875" style="79" customWidth="1"/>
    <col min="11014" max="11014" width="4.125" style="79" customWidth="1"/>
    <col min="11015" max="11015" width="25" style="79" bestFit="1" customWidth="1"/>
    <col min="11016" max="11016" width="8.875" style="79" customWidth="1"/>
    <col min="11017" max="11017" width="9" style="79"/>
    <col min="11018" max="11018" width="30.25" style="79" customWidth="1"/>
    <col min="11019" max="11268" width="9" style="79"/>
    <col min="11269" max="11269" width="3.875" style="79" customWidth="1"/>
    <col min="11270" max="11270" width="4.125" style="79" customWidth="1"/>
    <col min="11271" max="11271" width="25" style="79" bestFit="1" customWidth="1"/>
    <col min="11272" max="11272" width="8.875" style="79" customWidth="1"/>
    <col min="11273" max="11273" width="9" style="79"/>
    <col min="11274" max="11274" width="30.25" style="79" customWidth="1"/>
    <col min="11275" max="11524" width="9" style="79"/>
    <col min="11525" max="11525" width="3.875" style="79" customWidth="1"/>
    <col min="11526" max="11526" width="4.125" style="79" customWidth="1"/>
    <col min="11527" max="11527" width="25" style="79" bestFit="1" customWidth="1"/>
    <col min="11528" max="11528" width="8.875" style="79" customWidth="1"/>
    <col min="11529" max="11529" width="9" style="79"/>
    <col min="11530" max="11530" width="30.25" style="79" customWidth="1"/>
    <col min="11531" max="11780" width="9" style="79"/>
    <col min="11781" max="11781" width="3.875" style="79" customWidth="1"/>
    <col min="11782" max="11782" width="4.125" style="79" customWidth="1"/>
    <col min="11783" max="11783" width="25" style="79" bestFit="1" customWidth="1"/>
    <col min="11784" max="11784" width="8.875" style="79" customWidth="1"/>
    <col min="11785" max="11785" width="9" style="79"/>
    <col min="11786" max="11786" width="30.25" style="79" customWidth="1"/>
    <col min="11787" max="12036" width="9" style="79"/>
    <col min="12037" max="12037" width="3.875" style="79" customWidth="1"/>
    <col min="12038" max="12038" width="4.125" style="79" customWidth="1"/>
    <col min="12039" max="12039" width="25" style="79" bestFit="1" customWidth="1"/>
    <col min="12040" max="12040" width="8.875" style="79" customWidth="1"/>
    <col min="12041" max="12041" width="9" style="79"/>
    <col min="12042" max="12042" width="30.25" style="79" customWidth="1"/>
    <col min="12043" max="12292" width="9" style="79"/>
    <col min="12293" max="12293" width="3.875" style="79" customWidth="1"/>
    <col min="12294" max="12294" width="4.125" style="79" customWidth="1"/>
    <col min="12295" max="12295" width="25" style="79" bestFit="1" customWidth="1"/>
    <col min="12296" max="12296" width="8.875" style="79" customWidth="1"/>
    <col min="12297" max="12297" width="9" style="79"/>
    <col min="12298" max="12298" width="30.25" style="79" customWidth="1"/>
    <col min="12299" max="12548" width="9" style="79"/>
    <col min="12549" max="12549" width="3.875" style="79" customWidth="1"/>
    <col min="12550" max="12550" width="4.125" style="79" customWidth="1"/>
    <col min="12551" max="12551" width="25" style="79" bestFit="1" customWidth="1"/>
    <col min="12552" max="12552" width="8.875" style="79" customWidth="1"/>
    <col min="12553" max="12553" width="9" style="79"/>
    <col min="12554" max="12554" width="30.25" style="79" customWidth="1"/>
    <col min="12555" max="12804" width="9" style="79"/>
    <col min="12805" max="12805" width="3.875" style="79" customWidth="1"/>
    <col min="12806" max="12806" width="4.125" style="79" customWidth="1"/>
    <col min="12807" max="12807" width="25" style="79" bestFit="1" customWidth="1"/>
    <col min="12808" max="12808" width="8.875" style="79" customWidth="1"/>
    <col min="12809" max="12809" width="9" style="79"/>
    <col min="12810" max="12810" width="30.25" style="79" customWidth="1"/>
    <col min="12811" max="13060" width="9" style="79"/>
    <col min="13061" max="13061" width="3.875" style="79" customWidth="1"/>
    <col min="13062" max="13062" width="4.125" style="79" customWidth="1"/>
    <col min="13063" max="13063" width="25" style="79" bestFit="1" customWidth="1"/>
    <col min="13064" max="13064" width="8.875" style="79" customWidth="1"/>
    <col min="13065" max="13065" width="9" style="79"/>
    <col min="13066" max="13066" width="30.25" style="79" customWidth="1"/>
    <col min="13067" max="13316" width="9" style="79"/>
    <col min="13317" max="13317" width="3.875" style="79" customWidth="1"/>
    <col min="13318" max="13318" width="4.125" style="79" customWidth="1"/>
    <col min="13319" max="13319" width="25" style="79" bestFit="1" customWidth="1"/>
    <col min="13320" max="13320" width="8.875" style="79" customWidth="1"/>
    <col min="13321" max="13321" width="9" style="79"/>
    <col min="13322" max="13322" width="30.25" style="79" customWidth="1"/>
    <col min="13323" max="13572" width="9" style="79"/>
    <col min="13573" max="13573" width="3.875" style="79" customWidth="1"/>
    <col min="13574" max="13574" width="4.125" style="79" customWidth="1"/>
    <col min="13575" max="13575" width="25" style="79" bestFit="1" customWidth="1"/>
    <col min="13576" max="13576" width="8.875" style="79" customWidth="1"/>
    <col min="13577" max="13577" width="9" style="79"/>
    <col min="13578" max="13578" width="30.25" style="79" customWidth="1"/>
    <col min="13579" max="13828" width="9" style="79"/>
    <col min="13829" max="13829" width="3.875" style="79" customWidth="1"/>
    <col min="13830" max="13830" width="4.125" style="79" customWidth="1"/>
    <col min="13831" max="13831" width="25" style="79" bestFit="1" customWidth="1"/>
    <col min="13832" max="13832" width="8.875" style="79" customWidth="1"/>
    <col min="13833" max="13833" width="9" style="79"/>
    <col min="13834" max="13834" width="30.25" style="79" customWidth="1"/>
    <col min="13835" max="14084" width="9" style="79"/>
    <col min="14085" max="14085" width="3.875" style="79" customWidth="1"/>
    <col min="14086" max="14086" width="4.125" style="79" customWidth="1"/>
    <col min="14087" max="14087" width="25" style="79" bestFit="1" customWidth="1"/>
    <col min="14088" max="14088" width="8.875" style="79" customWidth="1"/>
    <col min="14089" max="14089" width="9" style="79"/>
    <col min="14090" max="14090" width="30.25" style="79" customWidth="1"/>
    <col min="14091" max="14340" width="9" style="79"/>
    <col min="14341" max="14341" width="3.875" style="79" customWidth="1"/>
    <col min="14342" max="14342" width="4.125" style="79" customWidth="1"/>
    <col min="14343" max="14343" width="25" style="79" bestFit="1" customWidth="1"/>
    <col min="14344" max="14344" width="8.875" style="79" customWidth="1"/>
    <col min="14345" max="14345" width="9" style="79"/>
    <col min="14346" max="14346" width="30.25" style="79" customWidth="1"/>
    <col min="14347" max="14596" width="9" style="79"/>
    <col min="14597" max="14597" width="3.875" style="79" customWidth="1"/>
    <col min="14598" max="14598" width="4.125" style="79" customWidth="1"/>
    <col min="14599" max="14599" width="25" style="79" bestFit="1" customWidth="1"/>
    <col min="14600" max="14600" width="8.875" style="79" customWidth="1"/>
    <col min="14601" max="14601" width="9" style="79"/>
    <col min="14602" max="14602" width="30.25" style="79" customWidth="1"/>
    <col min="14603" max="14852" width="9" style="79"/>
    <col min="14853" max="14853" width="3.875" style="79" customWidth="1"/>
    <col min="14854" max="14854" width="4.125" style="79" customWidth="1"/>
    <col min="14855" max="14855" width="25" style="79" bestFit="1" customWidth="1"/>
    <col min="14856" max="14856" width="8.875" style="79" customWidth="1"/>
    <col min="14857" max="14857" width="9" style="79"/>
    <col min="14858" max="14858" width="30.25" style="79" customWidth="1"/>
    <col min="14859" max="15108" width="9" style="79"/>
    <col min="15109" max="15109" width="3.875" style="79" customWidth="1"/>
    <col min="15110" max="15110" width="4.125" style="79" customWidth="1"/>
    <col min="15111" max="15111" width="25" style="79" bestFit="1" customWidth="1"/>
    <col min="15112" max="15112" width="8.875" style="79" customWidth="1"/>
    <col min="15113" max="15113" width="9" style="79"/>
    <col min="15114" max="15114" width="30.25" style="79" customWidth="1"/>
    <col min="15115" max="15364" width="9" style="79"/>
    <col min="15365" max="15365" width="3.875" style="79" customWidth="1"/>
    <col min="15366" max="15366" width="4.125" style="79" customWidth="1"/>
    <col min="15367" max="15367" width="25" style="79" bestFit="1" customWidth="1"/>
    <col min="15368" max="15368" width="8.875" style="79" customWidth="1"/>
    <col min="15369" max="15369" width="9" style="79"/>
    <col min="15370" max="15370" width="30.25" style="79" customWidth="1"/>
    <col min="15371" max="15620" width="9" style="79"/>
    <col min="15621" max="15621" width="3.875" style="79" customWidth="1"/>
    <col min="15622" max="15622" width="4.125" style="79" customWidth="1"/>
    <col min="15623" max="15623" width="25" style="79" bestFit="1" customWidth="1"/>
    <col min="15624" max="15624" width="8.875" style="79" customWidth="1"/>
    <col min="15625" max="15625" width="9" style="79"/>
    <col min="15626" max="15626" width="30.25" style="79" customWidth="1"/>
    <col min="15627" max="15876" width="9" style="79"/>
    <col min="15877" max="15877" width="3.875" style="79" customWidth="1"/>
    <col min="15878" max="15878" width="4.125" style="79" customWidth="1"/>
    <col min="15879" max="15879" width="25" style="79" bestFit="1" customWidth="1"/>
    <col min="15880" max="15880" width="8.875" style="79" customWidth="1"/>
    <col min="15881" max="15881" width="9" style="79"/>
    <col min="15882" max="15882" width="30.25" style="79" customWidth="1"/>
    <col min="15883" max="16132" width="9" style="79"/>
    <col min="16133" max="16133" width="3.875" style="79" customWidth="1"/>
    <col min="16134" max="16134" width="4.125" style="79" customWidth="1"/>
    <col min="16135" max="16135" width="25" style="79" bestFit="1" customWidth="1"/>
    <col min="16136" max="16136" width="8.875" style="79" customWidth="1"/>
    <col min="16137" max="16137" width="9" style="79"/>
    <col min="16138" max="16138" width="30.25" style="79" customWidth="1"/>
    <col min="16139" max="16384" width="9" style="79"/>
  </cols>
  <sheetData>
    <row r="1" spans="1:12" ht="24" customHeight="1" thickBot="1">
      <c r="A1" s="5" t="s">
        <v>312</v>
      </c>
      <c r="B1" s="78"/>
      <c r="C1" s="78"/>
      <c r="D1" s="662" t="s">
        <v>472</v>
      </c>
      <c r="E1" s="662"/>
      <c r="F1" s="663"/>
      <c r="G1" s="408" t="s">
        <v>514</v>
      </c>
    </row>
    <row r="2" spans="1:12" ht="42.75" customHeight="1">
      <c r="A2" s="672" t="s">
        <v>505</v>
      </c>
      <c r="B2" s="672"/>
      <c r="C2" s="672"/>
      <c r="D2" s="672"/>
      <c r="E2" s="672"/>
      <c r="F2" s="672"/>
    </row>
    <row r="3" spans="1:12" ht="40.5" customHeight="1">
      <c r="A3" s="78"/>
      <c r="B3" s="78"/>
      <c r="C3" s="78"/>
      <c r="D3" s="673" t="s">
        <v>76</v>
      </c>
      <c r="E3" s="673"/>
      <c r="F3" s="80">
        <f>+別紙１!K6</f>
        <v>0</v>
      </c>
    </row>
    <row r="4" spans="1:12" ht="24" customHeight="1">
      <c r="A4" s="81" t="s">
        <v>77</v>
      </c>
      <c r="B4" s="82"/>
      <c r="C4" s="82"/>
      <c r="D4" s="82"/>
      <c r="E4" s="82"/>
      <c r="F4" s="82"/>
    </row>
    <row r="5" spans="1:12" ht="24" customHeight="1">
      <c r="A5" s="654" t="s">
        <v>78</v>
      </c>
      <c r="B5" s="674"/>
      <c r="C5" s="655"/>
      <c r="D5" s="654" t="s">
        <v>79</v>
      </c>
      <c r="E5" s="655"/>
      <c r="F5" s="83" t="s">
        <v>80</v>
      </c>
    </row>
    <row r="6" spans="1:12" ht="24" customHeight="1">
      <c r="A6" s="84" t="s">
        <v>81</v>
      </c>
      <c r="B6" s="85" t="s">
        <v>82</v>
      </c>
      <c r="C6" s="86"/>
      <c r="D6" s="656">
        <f>SUM(D7:E21)</f>
        <v>697000</v>
      </c>
      <c r="E6" s="657"/>
      <c r="F6" s="87"/>
    </row>
    <row r="7" spans="1:12" ht="24" customHeight="1">
      <c r="A7" s="88"/>
      <c r="B7" s="89" t="s">
        <v>83</v>
      </c>
      <c r="C7" s="90" t="s">
        <v>84</v>
      </c>
      <c r="D7" s="670">
        <f>+IFERROR(VLOOKUP(様式７!E19,'様式10 '!C78:I82,4,TRUE)-(VLOOKUP(様式７!E19,'様式10 '!C78:I82,5,TRUE)-様式７!E19*VLOOKUP(様式７!E19,'様式10 '!C78:I82,6,TRUE))*VLOOKUP(様式７!E19,'様式10 '!C78:I82,7,TRUE),0)</f>
        <v>0</v>
      </c>
      <c r="E7" s="671"/>
      <c r="F7" s="224" t="str">
        <f>+"平均利用人数 "&amp;様式７!E19&amp;"人"</f>
        <v>平均利用人数 0人</v>
      </c>
    </row>
    <row r="8" spans="1:12" ht="24" customHeight="1">
      <c r="A8" s="91"/>
      <c r="B8" s="92" t="s">
        <v>85</v>
      </c>
      <c r="C8" s="93" t="s">
        <v>86</v>
      </c>
      <c r="D8" s="660">
        <f>+MAX(0,('様式８-1号'!C19-250)*'様式10 '!F86)</f>
        <v>0</v>
      </c>
      <c r="E8" s="661"/>
      <c r="F8" s="225" t="str">
        <f>+"("&amp;'様式８-1号'!C19&amp;"日-"&amp;250&amp;"日)×"&amp;TEXT(F86,"0,000")&amp;"円"</f>
        <v>(0日-250日)×28,000円</v>
      </c>
    </row>
    <row r="9" spans="1:12" ht="24" customHeight="1">
      <c r="A9" s="91"/>
      <c r="B9" s="94" t="s">
        <v>87</v>
      </c>
      <c r="C9" s="95" t="s">
        <v>88</v>
      </c>
      <c r="D9" s="660">
        <f>+ROUNDDOWN(F91*別紙１!Q48/12,0)</f>
        <v>0</v>
      </c>
      <c r="E9" s="661"/>
      <c r="F9" s="223" t="str">
        <f>+"障害児　"&amp;別紙１!Q43&amp;"名　支援員　"&amp;別紙１!Q47&amp;"名加配"</f>
        <v>障害児　0名　支援員　0名加配</v>
      </c>
    </row>
    <row r="10" spans="1:12" ht="24" customHeight="1">
      <c r="A10" s="91"/>
      <c r="B10" s="94" t="s">
        <v>89</v>
      </c>
      <c r="C10" s="95" t="s">
        <v>237</v>
      </c>
      <c r="D10" s="660" t="str">
        <f>+IFERROR(MAX(MIN((P88-8)*F88,2*F88),0),"0")</f>
        <v>0</v>
      </c>
      <c r="E10" s="661"/>
      <c r="F10" s="358" t="str">
        <f>IFERROR(+"長期休暇等（学校休業日）平均開所"&amp;   (P88)&amp;"時間","")</f>
        <v/>
      </c>
    </row>
    <row r="11" spans="1:12" ht="24" customHeight="1">
      <c r="A11" s="88"/>
      <c r="B11" s="94" t="s">
        <v>90</v>
      </c>
      <c r="C11" s="95" t="s">
        <v>91</v>
      </c>
      <c r="D11" s="660">
        <v>0</v>
      </c>
      <c r="E11" s="661"/>
      <c r="F11" s="223"/>
    </row>
    <row r="12" spans="1:12" ht="24" customHeight="1">
      <c r="A12" s="91"/>
      <c r="B12" s="94" t="s">
        <v>92</v>
      </c>
      <c r="C12" s="95" t="s">
        <v>93</v>
      </c>
      <c r="D12" s="650"/>
      <c r="E12" s="651"/>
      <c r="F12" s="253"/>
      <c r="H12" s="79" t="s">
        <v>348</v>
      </c>
      <c r="L12" s="233"/>
    </row>
    <row r="13" spans="1:12" ht="29.25" customHeight="1">
      <c r="A13" s="91"/>
      <c r="B13" s="94" t="s">
        <v>319</v>
      </c>
      <c r="C13" s="190" t="s">
        <v>371</v>
      </c>
      <c r="D13" s="650"/>
      <c r="E13" s="651"/>
      <c r="F13" s="253"/>
      <c r="H13" s="79" t="s">
        <v>347</v>
      </c>
      <c r="L13" s="233"/>
    </row>
    <row r="14" spans="1:12" ht="29.25" customHeight="1">
      <c r="A14" s="91"/>
      <c r="B14" s="94" t="s">
        <v>94</v>
      </c>
      <c r="C14" s="190" t="s">
        <v>320</v>
      </c>
      <c r="D14" s="660">
        <f>++ROUNDDOWN(F92*別紙１!Q49/12,0)</f>
        <v>0</v>
      </c>
      <c r="E14" s="661"/>
      <c r="F14" s="223" t="str">
        <f>+F9</f>
        <v>障害児　0名　支援員　0名加配</v>
      </c>
      <c r="H14" s="226"/>
    </row>
    <row r="15" spans="1:12" ht="32.25" customHeight="1">
      <c r="A15" s="88"/>
      <c r="B15" s="94" t="s">
        <v>96</v>
      </c>
      <c r="C15" s="190" t="s">
        <v>321</v>
      </c>
      <c r="D15" s="660">
        <f>+ROUNDDOWN(F93*別紙１!Q50/12,0)</f>
        <v>0</v>
      </c>
      <c r="E15" s="661"/>
      <c r="F15" s="223" t="str">
        <f>+F9</f>
        <v>障害児　0名　支援員　0名加配</v>
      </c>
      <c r="H15" s="226"/>
    </row>
    <row r="16" spans="1:12" ht="24" customHeight="1">
      <c r="A16" s="88"/>
      <c r="B16" s="94" t="s">
        <v>98</v>
      </c>
      <c r="C16" s="95" t="s">
        <v>95</v>
      </c>
      <c r="D16" s="660">
        <f>+IF(様式７!E19&lt;20,F90,0)</f>
        <v>697000</v>
      </c>
      <c r="E16" s="661"/>
      <c r="F16" s="223"/>
    </row>
    <row r="17" spans="1:13" ht="24" customHeight="1">
      <c r="A17" s="88"/>
      <c r="B17" s="94" t="s">
        <v>100</v>
      </c>
      <c r="C17" s="95" t="s">
        <v>97</v>
      </c>
      <c r="D17" s="650"/>
      <c r="E17" s="651"/>
      <c r="F17" s="253"/>
    </row>
    <row r="18" spans="1:13" ht="24" customHeight="1">
      <c r="A18" s="91"/>
      <c r="B18" s="94" t="s">
        <v>102</v>
      </c>
      <c r="C18" s="95" t="s">
        <v>99</v>
      </c>
      <c r="D18" s="650"/>
      <c r="E18" s="651"/>
      <c r="F18" s="253"/>
      <c r="I18" s="79" t="s">
        <v>346</v>
      </c>
    </row>
    <row r="19" spans="1:13" ht="24" customHeight="1">
      <c r="A19" s="91"/>
      <c r="B19" s="96" t="s">
        <v>104</v>
      </c>
      <c r="C19" s="95" t="s">
        <v>101</v>
      </c>
      <c r="D19" s="650"/>
      <c r="E19" s="651"/>
      <c r="F19" s="253"/>
    </row>
    <row r="20" spans="1:13" ht="24" customHeight="1">
      <c r="A20" s="91"/>
      <c r="B20" s="94" t="s">
        <v>306</v>
      </c>
      <c r="C20" s="95" t="s">
        <v>103</v>
      </c>
      <c r="D20" s="650"/>
      <c r="E20" s="651"/>
      <c r="F20" s="253"/>
      <c r="H20" s="226" t="s">
        <v>391</v>
      </c>
    </row>
    <row r="21" spans="1:13" ht="24" customHeight="1">
      <c r="A21" s="91"/>
      <c r="B21" s="179" t="s">
        <v>309</v>
      </c>
      <c r="C21" s="180" t="s">
        <v>105</v>
      </c>
      <c r="D21" s="675"/>
      <c r="E21" s="676"/>
      <c r="F21" s="292"/>
    </row>
    <row r="22" spans="1:13" ht="33.75" customHeight="1">
      <c r="A22" s="84" t="s">
        <v>106</v>
      </c>
      <c r="B22" s="97" t="s">
        <v>107</v>
      </c>
      <c r="C22" s="98"/>
      <c r="D22" s="656">
        <f>SUM(D23:E26)</f>
        <v>0</v>
      </c>
      <c r="E22" s="657"/>
      <c r="F22" s="87"/>
      <c r="M22" s="174"/>
    </row>
    <row r="23" spans="1:13" ht="24" customHeight="1">
      <c r="A23" s="99"/>
      <c r="B23" s="689" t="s">
        <v>108</v>
      </c>
      <c r="C23" s="690"/>
      <c r="D23" s="681"/>
      <c r="E23" s="682"/>
      <c r="F23" s="254"/>
    </row>
    <row r="24" spans="1:13" ht="24" customHeight="1">
      <c r="A24" s="99"/>
      <c r="B24" s="652" t="s">
        <v>109</v>
      </c>
      <c r="C24" s="653"/>
      <c r="D24" s="683"/>
      <c r="E24" s="684"/>
      <c r="F24" s="255"/>
    </row>
    <row r="25" spans="1:13" ht="24" customHeight="1">
      <c r="A25" s="99"/>
      <c r="B25" s="707" t="s">
        <v>110</v>
      </c>
      <c r="C25" s="708"/>
      <c r="D25" s="683"/>
      <c r="E25" s="684"/>
      <c r="F25" s="255"/>
    </row>
    <row r="26" spans="1:13" ht="24" customHeight="1">
      <c r="A26" s="100"/>
      <c r="B26" s="691" t="s">
        <v>122</v>
      </c>
      <c r="C26" s="692"/>
      <c r="D26" s="713"/>
      <c r="E26" s="714"/>
      <c r="F26" s="256"/>
    </row>
    <row r="27" spans="1:13" ht="24" customHeight="1">
      <c r="A27" s="101" t="s">
        <v>376</v>
      </c>
      <c r="B27" s="288" t="s">
        <v>111</v>
      </c>
      <c r="C27" s="289"/>
      <c r="D27" s="709"/>
      <c r="E27" s="710"/>
      <c r="F27" s="257"/>
    </row>
    <row r="28" spans="1:13" ht="24" customHeight="1">
      <c r="A28" s="11" t="s">
        <v>379</v>
      </c>
      <c r="B28" s="290" t="s">
        <v>373</v>
      </c>
      <c r="C28" s="291"/>
      <c r="D28" s="668"/>
      <c r="E28" s="669"/>
      <c r="F28" s="258"/>
      <c r="G28" s="7"/>
    </row>
    <row r="29" spans="1:13" s="7" customFormat="1" ht="24" customHeight="1">
      <c r="A29" s="101" t="s">
        <v>380</v>
      </c>
      <c r="B29" s="693" t="s">
        <v>112</v>
      </c>
      <c r="C29" s="694"/>
      <c r="D29" s="709"/>
      <c r="E29" s="710"/>
      <c r="F29" s="257"/>
      <c r="G29" s="79"/>
      <c r="H29" s="79"/>
      <c r="I29" s="79"/>
      <c r="J29" s="79"/>
      <c r="K29" s="79"/>
      <c r="L29" s="79"/>
      <c r="M29" s="191"/>
    </row>
    <row r="30" spans="1:13" ht="24" customHeight="1">
      <c r="A30" s="101" t="s">
        <v>381</v>
      </c>
      <c r="B30" s="693" t="s">
        <v>113</v>
      </c>
      <c r="C30" s="694"/>
      <c r="D30" s="668"/>
      <c r="E30" s="669"/>
      <c r="F30" s="257"/>
    </row>
    <row r="31" spans="1:13" ht="24" customHeight="1">
      <c r="A31" s="101" t="s">
        <v>382</v>
      </c>
      <c r="B31" s="97" t="s">
        <v>390</v>
      </c>
      <c r="C31" s="98"/>
      <c r="D31" s="656">
        <f>SUM(D6+D22+D27+D28+D29+D30)</f>
        <v>697000</v>
      </c>
      <c r="E31" s="657"/>
      <c r="F31" s="102"/>
    </row>
    <row r="32" spans="1:13" ht="24" customHeight="1">
      <c r="A32" s="5" t="s">
        <v>313</v>
      </c>
      <c r="B32" s="78"/>
      <c r="C32" s="78"/>
      <c r="D32" s="78"/>
      <c r="E32" s="78"/>
      <c r="F32" s="6"/>
    </row>
    <row r="33" spans="1:27" ht="24" customHeight="1">
      <c r="A33" s="81" t="s">
        <v>114</v>
      </c>
      <c r="B33" s="82"/>
      <c r="C33" s="82"/>
      <c r="D33" s="82"/>
      <c r="E33" s="82"/>
      <c r="F33" s="82"/>
    </row>
    <row r="34" spans="1:27" ht="22.5" customHeight="1">
      <c r="A34" s="654" t="s">
        <v>78</v>
      </c>
      <c r="B34" s="674"/>
      <c r="C34" s="655"/>
      <c r="D34" s="654" t="s">
        <v>79</v>
      </c>
      <c r="E34" s="655"/>
      <c r="F34" s="178" t="s">
        <v>80</v>
      </c>
    </row>
    <row r="35" spans="1:27" ht="22.5" customHeight="1">
      <c r="A35" s="84" t="s">
        <v>146</v>
      </c>
      <c r="B35" s="103" t="s">
        <v>115</v>
      </c>
      <c r="C35" s="97"/>
      <c r="D35" s="656">
        <f>SUM(D36:E48)</f>
        <v>0</v>
      </c>
      <c r="E35" s="657"/>
      <c r="F35" s="87"/>
    </row>
    <row r="36" spans="1:27" ht="22.5" customHeight="1">
      <c r="A36" s="104"/>
      <c r="B36" s="695" t="s">
        <v>116</v>
      </c>
      <c r="C36" s="698" t="s">
        <v>117</v>
      </c>
      <c r="D36" s="701"/>
      <c r="E36" s="702"/>
      <c r="F36" s="259"/>
    </row>
    <row r="37" spans="1:27" ht="22.5" customHeight="1">
      <c r="A37" s="104"/>
      <c r="B37" s="696"/>
      <c r="C37" s="699"/>
      <c r="D37" s="703"/>
      <c r="E37" s="704"/>
      <c r="F37" s="260"/>
    </row>
    <row r="38" spans="1:27" ht="22.5" customHeight="1">
      <c r="A38" s="104"/>
      <c r="B38" s="696"/>
      <c r="C38" s="700"/>
      <c r="D38" s="705"/>
      <c r="E38" s="706"/>
      <c r="F38" s="260"/>
    </row>
    <row r="39" spans="1:27" ht="22.5" customHeight="1">
      <c r="A39" s="104"/>
      <c r="B39" s="696"/>
      <c r="C39" s="105" t="s">
        <v>118</v>
      </c>
      <c r="D39" s="650"/>
      <c r="E39" s="651"/>
      <c r="F39" s="261"/>
    </row>
    <row r="40" spans="1:27" ht="22.5" customHeight="1">
      <c r="A40" s="104"/>
      <c r="B40" s="696"/>
      <c r="C40" s="105" t="s">
        <v>119</v>
      </c>
      <c r="D40" s="650"/>
      <c r="E40" s="651"/>
      <c r="F40" s="261"/>
    </row>
    <row r="41" spans="1:27" ht="22.5" customHeight="1">
      <c r="A41" s="104"/>
      <c r="B41" s="696"/>
      <c r="C41" s="106" t="s">
        <v>120</v>
      </c>
      <c r="D41" s="650"/>
      <c r="E41" s="651"/>
      <c r="F41" s="261"/>
    </row>
    <row r="42" spans="1:27" ht="22.5" customHeight="1">
      <c r="A42" s="104"/>
      <c r="B42" s="696"/>
      <c r="C42" s="107" t="s">
        <v>121</v>
      </c>
      <c r="D42" s="650"/>
      <c r="E42" s="651"/>
      <c r="F42" s="261"/>
    </row>
    <row r="43" spans="1:27" ht="22.5" customHeight="1">
      <c r="A43" s="104"/>
      <c r="B43" s="697"/>
      <c r="C43" s="108" t="s">
        <v>122</v>
      </c>
      <c r="D43" s="677"/>
      <c r="E43" s="678"/>
      <c r="F43" s="262"/>
    </row>
    <row r="44" spans="1:27" ht="22.5" customHeight="1">
      <c r="A44" s="104"/>
      <c r="B44" s="109" t="s">
        <v>123</v>
      </c>
      <c r="C44" s="97"/>
      <c r="D44" s="679"/>
      <c r="E44" s="680"/>
      <c r="F44" s="263"/>
    </row>
    <row r="45" spans="1:27" ht="22.5" customHeight="1">
      <c r="A45" s="110"/>
      <c r="B45" s="111" t="s">
        <v>124</v>
      </c>
      <c r="C45" s="112"/>
      <c r="D45" s="679"/>
      <c r="E45" s="680"/>
      <c r="F45" s="264"/>
    </row>
    <row r="46" spans="1:27" ht="22.5" customHeight="1">
      <c r="A46" s="110"/>
      <c r="B46" s="111" t="s">
        <v>125</v>
      </c>
      <c r="C46" s="112"/>
      <c r="D46" s="679"/>
      <c r="E46" s="680"/>
      <c r="F46" s="265"/>
      <c r="H46" s="7"/>
      <c r="I46" s="7"/>
      <c r="J46" s="7"/>
      <c r="K46" s="7"/>
      <c r="L46" s="7"/>
    </row>
    <row r="47" spans="1:27" s="7" customFormat="1" ht="22.5" customHeight="1">
      <c r="A47" s="8"/>
      <c r="B47" s="715" t="s">
        <v>506</v>
      </c>
      <c r="C47" s="716"/>
      <c r="D47" s="679"/>
      <c r="E47" s="680"/>
      <c r="F47" s="265"/>
      <c r="G47" s="14"/>
      <c r="H47" s="79"/>
      <c r="I47" s="79"/>
      <c r="J47" s="79"/>
      <c r="K47" s="79"/>
      <c r="L47" s="79"/>
      <c r="N47" s="79"/>
      <c r="O47" s="79"/>
      <c r="P47" s="79"/>
      <c r="Q47" s="79"/>
      <c r="R47" s="79"/>
      <c r="S47" s="79"/>
      <c r="T47" s="79"/>
      <c r="U47" s="79"/>
      <c r="V47" s="79"/>
      <c r="W47" s="79"/>
      <c r="X47" s="79"/>
      <c r="Y47" s="79"/>
      <c r="Z47" s="79"/>
      <c r="AA47" s="79"/>
    </row>
    <row r="48" spans="1:27" ht="22.5" customHeight="1">
      <c r="A48" s="108"/>
      <c r="B48" s="109" t="s">
        <v>122</v>
      </c>
      <c r="C48" s="97"/>
      <c r="D48" s="679"/>
      <c r="E48" s="680"/>
      <c r="F48" s="266"/>
    </row>
    <row r="49" spans="1:27" ht="22.5" customHeight="1">
      <c r="A49" s="88" t="s">
        <v>153</v>
      </c>
      <c r="B49" s="78" t="s">
        <v>126</v>
      </c>
      <c r="C49" s="86"/>
      <c r="D49" s="656">
        <f>SUM(D50:E60)</f>
        <v>0</v>
      </c>
      <c r="E49" s="657"/>
      <c r="F49" s="87"/>
      <c r="N49" s="7"/>
      <c r="O49" s="7"/>
      <c r="P49" s="7"/>
      <c r="Q49" s="7"/>
      <c r="R49" s="7"/>
      <c r="S49" s="7"/>
      <c r="T49" s="7"/>
      <c r="U49" s="7"/>
      <c r="V49" s="7"/>
      <c r="W49" s="7"/>
      <c r="X49" s="7"/>
      <c r="Y49" s="7"/>
      <c r="Z49" s="7"/>
      <c r="AA49" s="7"/>
    </row>
    <row r="50" spans="1:27" ht="22.5" customHeight="1">
      <c r="A50" s="104"/>
      <c r="B50" s="689" t="s">
        <v>127</v>
      </c>
      <c r="C50" s="690"/>
      <c r="D50" s="685"/>
      <c r="E50" s="686"/>
      <c r="F50" s="267"/>
    </row>
    <row r="51" spans="1:27" ht="22.5" customHeight="1">
      <c r="A51" s="104"/>
      <c r="B51" s="652" t="s">
        <v>128</v>
      </c>
      <c r="C51" s="653"/>
      <c r="D51" s="650"/>
      <c r="E51" s="651"/>
      <c r="F51" s="261"/>
    </row>
    <row r="52" spans="1:27" ht="22.5" customHeight="1">
      <c r="A52" s="104"/>
      <c r="B52" s="652" t="s">
        <v>129</v>
      </c>
      <c r="C52" s="653"/>
      <c r="D52" s="650"/>
      <c r="E52" s="651"/>
      <c r="F52" s="268"/>
    </row>
    <row r="53" spans="1:27" ht="22.5" customHeight="1">
      <c r="A53" s="104"/>
      <c r="B53" s="652" t="s">
        <v>130</v>
      </c>
      <c r="C53" s="653"/>
      <c r="D53" s="650"/>
      <c r="E53" s="651"/>
      <c r="F53" s="261"/>
    </row>
    <row r="54" spans="1:27" ht="22.5" customHeight="1">
      <c r="A54" s="104"/>
      <c r="B54" s="652" t="s">
        <v>131</v>
      </c>
      <c r="C54" s="653"/>
      <c r="D54" s="650"/>
      <c r="E54" s="651"/>
      <c r="F54" s="269"/>
    </row>
    <row r="55" spans="1:27" ht="22.5" customHeight="1">
      <c r="A55" s="104"/>
      <c r="B55" s="652" t="s">
        <v>132</v>
      </c>
      <c r="C55" s="653"/>
      <c r="D55" s="650"/>
      <c r="E55" s="651"/>
      <c r="F55" s="261"/>
    </row>
    <row r="56" spans="1:27" ht="22.5" customHeight="1">
      <c r="A56" s="104"/>
      <c r="B56" s="652" t="s">
        <v>133</v>
      </c>
      <c r="C56" s="653"/>
      <c r="D56" s="650"/>
      <c r="E56" s="651"/>
      <c r="F56" s="261"/>
    </row>
    <row r="57" spans="1:27" ht="22.5" customHeight="1">
      <c r="A57" s="104"/>
      <c r="B57" s="652" t="s">
        <v>134</v>
      </c>
      <c r="C57" s="653"/>
      <c r="D57" s="650"/>
      <c r="E57" s="651"/>
      <c r="F57" s="261"/>
    </row>
    <row r="58" spans="1:27" ht="22.5" customHeight="1">
      <c r="A58" s="104"/>
      <c r="B58" s="652" t="s">
        <v>135</v>
      </c>
      <c r="C58" s="653"/>
      <c r="D58" s="650"/>
      <c r="E58" s="651"/>
      <c r="F58" s="261"/>
    </row>
    <row r="59" spans="1:27" ht="22.5" customHeight="1">
      <c r="A59" s="104"/>
      <c r="B59" s="652" t="s">
        <v>136</v>
      </c>
      <c r="C59" s="653"/>
      <c r="D59" s="650"/>
      <c r="E59" s="651"/>
      <c r="F59" s="261"/>
    </row>
    <row r="60" spans="1:27" ht="22.5" customHeight="1">
      <c r="A60" s="104"/>
      <c r="B60" s="658" t="s">
        <v>122</v>
      </c>
      <c r="C60" s="659"/>
      <c r="D60" s="677"/>
      <c r="E60" s="678"/>
      <c r="F60" s="262"/>
    </row>
    <row r="61" spans="1:27" ht="22.5" customHeight="1">
      <c r="A61" s="84" t="s">
        <v>165</v>
      </c>
      <c r="B61" s="103" t="s">
        <v>137</v>
      </c>
      <c r="C61" s="114"/>
      <c r="D61" s="656">
        <f>SUM(D62:E64)</f>
        <v>0</v>
      </c>
      <c r="E61" s="657"/>
      <c r="F61" s="87"/>
    </row>
    <row r="62" spans="1:27" ht="22.5" customHeight="1">
      <c r="A62" s="104"/>
      <c r="B62" s="689" t="s">
        <v>138</v>
      </c>
      <c r="C62" s="690"/>
      <c r="D62" s="685"/>
      <c r="E62" s="686"/>
      <c r="F62" s="270"/>
    </row>
    <row r="63" spans="1:27" ht="22.5" customHeight="1">
      <c r="A63" s="104"/>
      <c r="B63" s="652" t="s">
        <v>139</v>
      </c>
      <c r="C63" s="653"/>
      <c r="D63" s="650"/>
      <c r="E63" s="651"/>
      <c r="F63" s="271"/>
    </row>
    <row r="64" spans="1:27" ht="22.5" customHeight="1">
      <c r="A64" s="115"/>
      <c r="B64" s="658" t="s">
        <v>122</v>
      </c>
      <c r="C64" s="659"/>
      <c r="D64" s="677"/>
      <c r="E64" s="678"/>
      <c r="F64" s="262"/>
    </row>
    <row r="65" spans="1:16" ht="22.5" customHeight="1">
      <c r="A65" s="101" t="s">
        <v>167</v>
      </c>
      <c r="B65" s="711" t="s">
        <v>111</v>
      </c>
      <c r="C65" s="712"/>
      <c r="D65" s="679"/>
      <c r="E65" s="680"/>
      <c r="F65" s="257"/>
    </row>
    <row r="66" spans="1:16" ht="22.5" customHeight="1">
      <c r="A66" s="11" t="s">
        <v>323</v>
      </c>
      <c r="B66" s="717" t="s">
        <v>396</v>
      </c>
      <c r="C66" s="718"/>
      <c r="D66" s="679"/>
      <c r="E66" s="680"/>
      <c r="F66" s="258"/>
      <c r="G66" s="7"/>
    </row>
    <row r="67" spans="1:16" s="7" customFormat="1" ht="22.5" customHeight="1">
      <c r="A67" s="117" t="s">
        <v>361</v>
      </c>
      <c r="B67" s="711" t="s">
        <v>328</v>
      </c>
      <c r="C67" s="712"/>
      <c r="D67" s="679"/>
      <c r="E67" s="680"/>
      <c r="F67" s="272"/>
      <c r="G67" s="79"/>
      <c r="H67" s="79"/>
      <c r="I67" s="79"/>
      <c r="J67" s="79"/>
      <c r="K67" s="79"/>
      <c r="L67" s="79"/>
      <c r="M67" s="79"/>
      <c r="N67" s="79"/>
    </row>
    <row r="68" spans="1:16" ht="22.5" customHeight="1">
      <c r="A68" s="101" t="s">
        <v>169</v>
      </c>
      <c r="B68" s="711" t="s">
        <v>122</v>
      </c>
      <c r="C68" s="712"/>
      <c r="D68" s="679"/>
      <c r="E68" s="680"/>
      <c r="F68" s="266"/>
    </row>
    <row r="69" spans="1:16" ht="22.5" customHeight="1">
      <c r="A69" s="101" t="s">
        <v>325</v>
      </c>
      <c r="B69" s="711" t="s">
        <v>374</v>
      </c>
      <c r="C69" s="712"/>
      <c r="D69" s="679"/>
      <c r="E69" s="680"/>
      <c r="F69" s="266" t="s">
        <v>375</v>
      </c>
    </row>
    <row r="70" spans="1:16" ht="22.5" customHeight="1">
      <c r="A70" s="101" t="s">
        <v>326</v>
      </c>
      <c r="B70" s="687" t="s">
        <v>327</v>
      </c>
      <c r="C70" s="688"/>
      <c r="D70" s="656">
        <f>SUM(D35+D49+D61+D67+D68+D65+D66+D69)</f>
        <v>0</v>
      </c>
      <c r="E70" s="657"/>
      <c r="F70" s="87"/>
    </row>
    <row r="71" spans="1:16" ht="22.5" customHeight="1">
      <c r="A71" s="103"/>
      <c r="B71" s="103" t="s">
        <v>140</v>
      </c>
      <c r="C71" s="103"/>
      <c r="D71" s="12"/>
      <c r="E71" s="103"/>
      <c r="F71" s="103"/>
    </row>
    <row r="72" spans="1:16" s="7" customFormat="1" ht="24" customHeight="1">
      <c r="A72" s="327" t="s">
        <v>426</v>
      </c>
    </row>
    <row r="73" spans="1:16" s="7" customFormat="1" ht="24" customHeight="1">
      <c r="A73" s="171" t="s">
        <v>507</v>
      </c>
      <c r="B73" s="165"/>
      <c r="C73" s="165"/>
      <c r="D73" s="165"/>
      <c r="E73" s="165"/>
      <c r="F73" s="165"/>
      <c r="G73" s="165"/>
      <c r="H73" s="165"/>
      <c r="I73" s="165"/>
      <c r="J73" s="165"/>
      <c r="K73" s="165"/>
      <c r="L73" s="165"/>
      <c r="M73" s="165"/>
      <c r="N73" s="165"/>
      <c r="O73" s="165"/>
      <c r="P73" s="166"/>
    </row>
    <row r="74" spans="1:16" s="7" customFormat="1" ht="24" customHeight="1">
      <c r="A74" s="328" t="s">
        <v>439</v>
      </c>
      <c r="B74" s="167"/>
      <c r="C74" s="167"/>
      <c r="D74" s="167"/>
      <c r="E74" s="167"/>
      <c r="F74" s="167"/>
      <c r="G74" s="167"/>
      <c r="H74" s="167"/>
      <c r="I74" s="167"/>
      <c r="J74" s="167"/>
      <c r="K74" s="167"/>
      <c r="L74" s="167"/>
      <c r="M74" s="167"/>
      <c r="N74" s="167"/>
      <c r="O74" s="167"/>
      <c r="P74" s="170"/>
    </row>
    <row r="75" spans="1:16" s="7" customFormat="1" ht="24" customHeight="1">
      <c r="A75" s="172" t="s">
        <v>284</v>
      </c>
      <c r="B75" s="167"/>
      <c r="C75" s="167"/>
      <c r="D75" s="168"/>
      <c r="E75" s="168"/>
      <c r="F75" s="168"/>
      <c r="G75" s="168"/>
      <c r="H75" s="168"/>
      <c r="I75" s="168"/>
      <c r="J75" s="168"/>
      <c r="K75" s="168"/>
      <c r="L75" s="168"/>
      <c r="M75" s="169"/>
      <c r="N75" s="169"/>
      <c r="O75" s="169"/>
      <c r="P75" s="170"/>
    </row>
    <row r="76" spans="1:16" s="7" customFormat="1" ht="24" customHeight="1">
      <c r="A76" s="647" t="s">
        <v>285</v>
      </c>
      <c r="B76" s="648" t="s">
        <v>286</v>
      </c>
      <c r="C76" s="649" t="s">
        <v>287</v>
      </c>
      <c r="D76" s="648"/>
      <c r="E76" s="648"/>
      <c r="F76" s="664" t="s">
        <v>310</v>
      </c>
      <c r="G76" s="665"/>
      <c r="H76" s="665"/>
      <c r="I76" s="665"/>
      <c r="J76" s="665"/>
      <c r="K76" s="665"/>
      <c r="L76" s="665"/>
      <c r="M76" s="665"/>
      <c r="N76" s="665"/>
      <c r="O76" s="666"/>
      <c r="P76" s="170"/>
    </row>
    <row r="77" spans="1:16" s="7" customFormat="1" ht="24" customHeight="1">
      <c r="A77" s="647"/>
      <c r="B77" s="648"/>
      <c r="C77" s="648"/>
      <c r="D77" s="648"/>
      <c r="E77" s="648"/>
      <c r="F77" s="329" t="s">
        <v>288</v>
      </c>
      <c r="G77" s="330" t="s">
        <v>289</v>
      </c>
      <c r="H77" s="330" t="s">
        <v>311</v>
      </c>
      <c r="I77" s="331" t="s">
        <v>290</v>
      </c>
      <c r="J77" s="332"/>
      <c r="K77" s="332"/>
      <c r="L77" s="332"/>
      <c r="M77" s="332"/>
      <c r="N77" s="332"/>
      <c r="O77" s="333"/>
      <c r="P77" s="170"/>
    </row>
    <row r="78" spans="1:16" s="7" customFormat="1" ht="24" customHeight="1">
      <c r="A78" s="667" t="s">
        <v>291</v>
      </c>
      <c r="B78" s="334" t="s">
        <v>83</v>
      </c>
      <c r="C78" s="335">
        <v>1</v>
      </c>
      <c r="D78" s="336" t="s">
        <v>34</v>
      </c>
      <c r="E78" s="337">
        <v>19</v>
      </c>
      <c r="F78" s="338">
        <f>IF(G1="○",4615000,2794000)</f>
        <v>4615000</v>
      </c>
      <c r="G78" s="339">
        <v>19</v>
      </c>
      <c r="H78" s="340">
        <v>1</v>
      </c>
      <c r="I78" s="416">
        <v>30000</v>
      </c>
      <c r="J78" s="335"/>
      <c r="K78" s="341"/>
      <c r="L78" s="341"/>
      <c r="M78" s="341"/>
      <c r="N78" s="341"/>
      <c r="O78" s="342"/>
      <c r="P78" s="170"/>
    </row>
    <row r="79" spans="1:16" s="7" customFormat="1" ht="24" customHeight="1">
      <c r="A79" s="667"/>
      <c r="B79" s="372" t="s">
        <v>85</v>
      </c>
      <c r="C79" s="343">
        <v>20</v>
      </c>
      <c r="D79" s="371" t="s">
        <v>34</v>
      </c>
      <c r="E79" s="344">
        <v>35</v>
      </c>
      <c r="F79" s="345">
        <f>IF(G1="○",6939000,5117000)</f>
        <v>6939000</v>
      </c>
      <c r="G79" s="346">
        <v>36</v>
      </c>
      <c r="H79" s="347">
        <v>1</v>
      </c>
      <c r="I79" s="350">
        <v>27000</v>
      </c>
      <c r="J79" s="343"/>
      <c r="K79" s="348"/>
      <c r="L79" s="348"/>
      <c r="M79" s="348"/>
      <c r="N79" s="348"/>
      <c r="O79" s="349"/>
      <c r="P79" s="170"/>
    </row>
    <row r="80" spans="1:16" s="7" customFormat="1" ht="24" customHeight="1">
      <c r="A80" s="667"/>
      <c r="B80" s="334" t="s">
        <v>87</v>
      </c>
      <c r="C80" s="335">
        <v>36</v>
      </c>
      <c r="D80" s="336" t="s">
        <v>34</v>
      </c>
      <c r="E80" s="337">
        <v>45</v>
      </c>
      <c r="F80" s="338">
        <f>IF(G1="○",6939000,5117000)</f>
        <v>6939000</v>
      </c>
      <c r="G80" s="339"/>
      <c r="H80" s="337"/>
      <c r="I80" s="341"/>
      <c r="J80" s="335"/>
      <c r="K80" s="341"/>
      <c r="L80" s="341"/>
      <c r="M80" s="341"/>
      <c r="N80" s="341"/>
      <c r="O80" s="342"/>
      <c r="P80" s="170"/>
    </row>
    <row r="81" spans="1:21" s="7" customFormat="1" ht="24" customHeight="1">
      <c r="A81" s="667"/>
      <c r="B81" s="372" t="s">
        <v>89</v>
      </c>
      <c r="C81" s="343">
        <v>46</v>
      </c>
      <c r="D81" s="371" t="s">
        <v>34</v>
      </c>
      <c r="E81" s="344">
        <v>70</v>
      </c>
      <c r="F81" s="345">
        <f>IF(G1="○",6939000,5117000)</f>
        <v>6939000</v>
      </c>
      <c r="G81" s="346">
        <v>-45</v>
      </c>
      <c r="H81" s="347">
        <v>-1</v>
      </c>
      <c r="I81" s="350">
        <v>85000</v>
      </c>
      <c r="J81" s="343"/>
      <c r="K81" s="348"/>
      <c r="L81" s="348"/>
      <c r="M81" s="348"/>
      <c r="N81" s="348"/>
      <c r="O81" s="349"/>
      <c r="P81" s="170"/>
    </row>
    <row r="82" spans="1:21" s="7" customFormat="1" ht="24" customHeight="1">
      <c r="A82" s="667"/>
      <c r="B82" s="334" t="s">
        <v>90</v>
      </c>
      <c r="C82" s="335">
        <v>71</v>
      </c>
      <c r="D82" s="336" t="s">
        <v>34</v>
      </c>
      <c r="E82" s="337">
        <v>999</v>
      </c>
      <c r="F82" s="345">
        <f>IF(G1="○",4740000,2917000)</f>
        <v>4740000</v>
      </c>
      <c r="G82" s="351"/>
      <c r="H82" s="342"/>
      <c r="I82" s="335"/>
      <c r="J82" s="341"/>
      <c r="K82" s="341"/>
      <c r="L82" s="341"/>
      <c r="M82" s="341"/>
      <c r="N82" s="341"/>
      <c r="O82" s="342"/>
      <c r="P82" s="170"/>
    </row>
    <row r="83" spans="1:21" s="7" customFormat="1" ht="24" customHeight="1">
      <c r="A83" s="645" t="s">
        <v>292</v>
      </c>
      <c r="B83" s="646"/>
      <c r="C83" s="646"/>
      <c r="D83" s="168">
        <v>2</v>
      </c>
      <c r="E83" s="168">
        <v>3</v>
      </c>
      <c r="F83" s="168">
        <v>4</v>
      </c>
      <c r="G83" s="168">
        <v>5</v>
      </c>
      <c r="H83" s="168">
        <v>6</v>
      </c>
      <c r="I83" s="168">
        <v>7</v>
      </c>
      <c r="J83" s="168"/>
      <c r="K83" s="168"/>
      <c r="L83" s="168"/>
      <c r="M83" s="168"/>
      <c r="N83" s="168"/>
      <c r="O83" s="168"/>
      <c r="P83" s="170"/>
      <c r="U83" s="352"/>
    </row>
    <row r="84" spans="1:21" s="7" customFormat="1" ht="24" customHeight="1">
      <c r="A84" s="647" t="s">
        <v>285</v>
      </c>
      <c r="B84" s="648" t="s">
        <v>286</v>
      </c>
      <c r="C84" s="606" t="s">
        <v>293</v>
      </c>
      <c r="D84" s="606"/>
      <c r="E84" s="606"/>
      <c r="F84" s="649" t="s">
        <v>294</v>
      </c>
      <c r="G84" s="648"/>
      <c r="H84" s="648"/>
      <c r="I84" s="648" t="s">
        <v>295</v>
      </c>
      <c r="J84" s="648"/>
      <c r="K84" s="648"/>
      <c r="L84" s="648"/>
      <c r="M84" s="648"/>
      <c r="N84" s="648"/>
      <c r="O84" s="648"/>
      <c r="P84" s="170"/>
    </row>
    <row r="85" spans="1:21" s="7" customFormat="1" ht="24" customHeight="1">
      <c r="A85" s="647"/>
      <c r="B85" s="648"/>
      <c r="C85" s="606"/>
      <c r="D85" s="606"/>
      <c r="E85" s="606"/>
      <c r="F85" s="648"/>
      <c r="G85" s="648"/>
      <c r="H85" s="648"/>
      <c r="I85" s="648"/>
      <c r="J85" s="648"/>
      <c r="K85" s="648"/>
      <c r="L85" s="648"/>
      <c r="M85" s="648"/>
      <c r="N85" s="648"/>
      <c r="O85" s="648"/>
      <c r="P85" s="170"/>
    </row>
    <row r="86" spans="1:21" s="7" customFormat="1" ht="24" customHeight="1">
      <c r="A86" s="615" t="s">
        <v>291</v>
      </c>
      <c r="B86" s="334" t="s">
        <v>92</v>
      </c>
      <c r="C86" s="618" t="s">
        <v>296</v>
      </c>
      <c r="D86" s="618"/>
      <c r="E86" s="618"/>
      <c r="F86" s="619">
        <f>IF(G1="○",28000,21000)</f>
        <v>28000</v>
      </c>
      <c r="G86" s="619"/>
      <c r="H86" s="619"/>
      <c r="I86" s="620" t="s">
        <v>508</v>
      </c>
      <c r="J86" s="620"/>
      <c r="K86" s="620"/>
      <c r="L86" s="620"/>
      <c r="M86" s="620"/>
      <c r="N86" s="620"/>
      <c r="O86" s="620"/>
      <c r="P86" s="170"/>
    </row>
    <row r="87" spans="1:21" s="7" customFormat="1" ht="24" customHeight="1">
      <c r="A87" s="616"/>
      <c r="B87" s="353" t="s">
        <v>427</v>
      </c>
      <c r="C87" s="621" t="s">
        <v>307</v>
      </c>
      <c r="D87" s="621"/>
      <c r="E87" s="621"/>
      <c r="F87" s="619">
        <f>IF(G1="○",28000,21000)</f>
        <v>28000</v>
      </c>
      <c r="G87" s="619"/>
      <c r="H87" s="619"/>
      <c r="I87" s="622" t="s">
        <v>509</v>
      </c>
      <c r="J87" s="622"/>
      <c r="K87" s="622"/>
      <c r="L87" s="622"/>
      <c r="M87" s="622"/>
      <c r="N87" s="622"/>
      <c r="O87" s="622"/>
      <c r="P87" s="170"/>
    </row>
    <row r="88" spans="1:21" s="7" customFormat="1" ht="24" customHeight="1">
      <c r="A88" s="616"/>
      <c r="B88" s="334" t="s">
        <v>94</v>
      </c>
      <c r="C88" s="623" t="s">
        <v>299</v>
      </c>
      <c r="D88" s="623"/>
      <c r="E88" s="623"/>
      <c r="F88" s="624">
        <f>IF(G1="○",324000,202000)</f>
        <v>324000</v>
      </c>
      <c r="G88" s="624"/>
      <c r="H88" s="624"/>
      <c r="I88" s="625" t="s">
        <v>511</v>
      </c>
      <c r="J88" s="625"/>
      <c r="K88" s="625"/>
      <c r="L88" s="625"/>
      <c r="M88" s="625"/>
      <c r="N88" s="625"/>
      <c r="O88" s="625"/>
      <c r="P88" s="359" t="e">
        <f>ROUNDDOWN(('様式８-1号'!L24*'様式８-1号'!$J$18+'様式８-1号'!$L$25*'様式８-1号'!$J$19)/('様式８-1号'!$J$18+'様式８-1号'!$J$19),0)</f>
        <v>#DIV/0!</v>
      </c>
    </row>
    <row r="89" spans="1:21" s="7" customFormat="1" ht="24" customHeight="1">
      <c r="A89" s="616"/>
      <c r="B89" s="372" t="s">
        <v>96</v>
      </c>
      <c r="C89" s="626" t="s">
        <v>300</v>
      </c>
      <c r="D89" s="626"/>
      <c r="E89" s="626"/>
      <c r="F89" s="627">
        <f>IF(G1="○",720000,449000)</f>
        <v>720000</v>
      </c>
      <c r="G89" s="627"/>
      <c r="H89" s="627"/>
      <c r="I89" s="608" t="s">
        <v>510</v>
      </c>
      <c r="J89" s="608"/>
      <c r="K89" s="608"/>
      <c r="L89" s="608"/>
      <c r="M89" s="608"/>
      <c r="N89" s="608"/>
      <c r="O89" s="608"/>
      <c r="P89" s="173">
        <v>0.74930555555555556</v>
      </c>
    </row>
    <row r="90" spans="1:21" s="7" customFormat="1" ht="24" customHeight="1">
      <c r="A90" s="616"/>
      <c r="B90" s="334" t="s">
        <v>98</v>
      </c>
      <c r="C90" s="639" t="s">
        <v>301</v>
      </c>
      <c r="D90" s="639"/>
      <c r="E90" s="639"/>
      <c r="F90" s="619">
        <v>697000</v>
      </c>
      <c r="G90" s="619"/>
      <c r="H90" s="619"/>
      <c r="I90" s="625" t="s">
        <v>302</v>
      </c>
      <c r="J90" s="625"/>
      <c r="K90" s="625"/>
      <c r="L90" s="625"/>
      <c r="M90" s="625"/>
      <c r="N90" s="625"/>
      <c r="O90" s="625"/>
      <c r="P90" s="170"/>
    </row>
    <row r="91" spans="1:21" s="7" customFormat="1" ht="24" customHeight="1">
      <c r="A91" s="616"/>
      <c r="B91" s="372" t="s">
        <v>100</v>
      </c>
      <c r="C91" s="626" t="s">
        <v>297</v>
      </c>
      <c r="D91" s="626"/>
      <c r="E91" s="626"/>
      <c r="F91" s="627">
        <v>2232000</v>
      </c>
      <c r="G91" s="627"/>
      <c r="H91" s="627"/>
      <c r="I91" s="608" t="s">
        <v>298</v>
      </c>
      <c r="J91" s="608"/>
      <c r="K91" s="608"/>
      <c r="L91" s="608"/>
      <c r="M91" s="608"/>
      <c r="N91" s="608"/>
      <c r="O91" s="608"/>
      <c r="P91" s="170"/>
    </row>
    <row r="92" spans="1:21" s="7" customFormat="1" ht="49.5" customHeight="1">
      <c r="A92" s="616"/>
      <c r="B92" s="334" t="s">
        <v>102</v>
      </c>
      <c r="C92" s="639" t="s">
        <v>428</v>
      </c>
      <c r="D92" s="639"/>
      <c r="E92" s="639"/>
      <c r="F92" s="619">
        <v>2232000</v>
      </c>
      <c r="G92" s="619"/>
      <c r="H92" s="619"/>
      <c r="I92" s="625" t="s">
        <v>429</v>
      </c>
      <c r="J92" s="625"/>
      <c r="K92" s="625"/>
      <c r="L92" s="625"/>
      <c r="M92" s="625"/>
      <c r="N92" s="625"/>
      <c r="O92" s="625"/>
      <c r="P92" s="170"/>
    </row>
    <row r="93" spans="1:21" s="7" customFormat="1" ht="49.5" customHeight="1">
      <c r="A93" s="616"/>
      <c r="B93" s="354" t="s">
        <v>104</v>
      </c>
      <c r="C93" s="641" t="s">
        <v>430</v>
      </c>
      <c r="D93" s="641"/>
      <c r="E93" s="641"/>
      <c r="F93" s="642">
        <v>2232000</v>
      </c>
      <c r="G93" s="643"/>
      <c r="H93" s="644"/>
      <c r="I93" s="628" t="s">
        <v>431</v>
      </c>
      <c r="J93" s="628"/>
      <c r="K93" s="628"/>
      <c r="L93" s="628"/>
      <c r="M93" s="628"/>
      <c r="N93" s="628"/>
      <c r="O93" s="628"/>
      <c r="P93" s="170"/>
    </row>
    <row r="94" spans="1:21" s="7" customFormat="1" ht="24" customHeight="1">
      <c r="A94" s="616"/>
      <c r="B94" s="372" t="s">
        <v>306</v>
      </c>
      <c r="C94" s="626" t="s">
        <v>303</v>
      </c>
      <c r="D94" s="626"/>
      <c r="E94" s="626"/>
      <c r="F94" s="629">
        <v>1829000</v>
      </c>
      <c r="G94" s="629"/>
      <c r="H94" s="629"/>
      <c r="I94" s="608" t="s">
        <v>304</v>
      </c>
      <c r="J94" s="608"/>
      <c r="K94" s="608"/>
      <c r="L94" s="608"/>
      <c r="M94" s="608"/>
      <c r="N94" s="608"/>
      <c r="O94" s="608"/>
      <c r="P94" s="170"/>
    </row>
    <row r="95" spans="1:21" s="7" customFormat="1" ht="24" customHeight="1">
      <c r="A95" s="616"/>
      <c r="B95" s="372" t="s">
        <v>309</v>
      </c>
      <c r="C95" s="630" t="s">
        <v>432</v>
      </c>
      <c r="D95" s="631"/>
      <c r="E95" s="632"/>
      <c r="F95" s="633">
        <v>11000</v>
      </c>
      <c r="G95" s="634"/>
      <c r="H95" s="635"/>
      <c r="I95" s="636" t="s">
        <v>433</v>
      </c>
      <c r="J95" s="636"/>
      <c r="K95" s="636"/>
      <c r="L95" s="636"/>
      <c r="M95" s="636"/>
      <c r="N95" s="636"/>
      <c r="O95" s="636"/>
      <c r="P95" s="170"/>
    </row>
    <row r="96" spans="1:21" s="7" customFormat="1" ht="24" customHeight="1">
      <c r="A96" s="616"/>
      <c r="B96" s="637" t="s">
        <v>317</v>
      </c>
      <c r="C96" s="626" t="s">
        <v>97</v>
      </c>
      <c r="D96" s="626"/>
      <c r="E96" s="626"/>
      <c r="F96" s="607">
        <v>131000</v>
      </c>
      <c r="G96" s="607"/>
      <c r="H96" s="607"/>
      <c r="I96" s="608" t="s">
        <v>515</v>
      </c>
      <c r="J96" s="608"/>
      <c r="K96" s="608"/>
      <c r="L96" s="608"/>
      <c r="M96" s="608"/>
      <c r="N96" s="608"/>
      <c r="O96" s="608"/>
      <c r="P96" s="170"/>
    </row>
    <row r="97" spans="1:16" s="7" customFormat="1" ht="24" customHeight="1">
      <c r="A97" s="616"/>
      <c r="B97" s="638"/>
      <c r="C97" s="639" t="s">
        <v>99</v>
      </c>
      <c r="D97" s="639"/>
      <c r="E97" s="639"/>
      <c r="F97" s="640">
        <v>263000</v>
      </c>
      <c r="G97" s="640"/>
      <c r="H97" s="640"/>
      <c r="I97" s="625" t="s">
        <v>516</v>
      </c>
      <c r="J97" s="625"/>
      <c r="K97" s="625"/>
      <c r="L97" s="625"/>
      <c r="M97" s="625"/>
      <c r="N97" s="625"/>
      <c r="O97" s="625"/>
      <c r="P97" s="170"/>
    </row>
    <row r="98" spans="1:16" s="7" customFormat="1" ht="24" customHeight="1">
      <c r="A98" s="616"/>
      <c r="B98" s="638"/>
      <c r="C98" s="626" t="s">
        <v>305</v>
      </c>
      <c r="D98" s="626"/>
      <c r="E98" s="626"/>
      <c r="F98" s="607">
        <v>394000</v>
      </c>
      <c r="G98" s="607"/>
      <c r="H98" s="607"/>
      <c r="I98" s="608" t="s">
        <v>517</v>
      </c>
      <c r="J98" s="608"/>
      <c r="K98" s="608"/>
      <c r="L98" s="608"/>
      <c r="M98" s="608"/>
      <c r="N98" s="608"/>
      <c r="O98" s="608"/>
      <c r="P98" s="170"/>
    </row>
    <row r="99" spans="1:16" s="7" customFormat="1" ht="24" customHeight="1">
      <c r="A99" s="617"/>
      <c r="B99" s="372" t="s">
        <v>318</v>
      </c>
      <c r="C99" s="606" t="s">
        <v>105</v>
      </c>
      <c r="D99" s="606"/>
      <c r="E99" s="606"/>
      <c r="F99" s="607">
        <v>510000</v>
      </c>
      <c r="G99" s="607"/>
      <c r="H99" s="607"/>
      <c r="I99" s="608" t="s">
        <v>512</v>
      </c>
      <c r="J99" s="608"/>
      <c r="K99" s="608"/>
      <c r="L99" s="608"/>
      <c r="M99" s="608"/>
      <c r="N99" s="608"/>
      <c r="O99" s="608"/>
      <c r="P99" s="170"/>
    </row>
    <row r="100" spans="1:16" s="7" customFormat="1" ht="24" customHeight="1">
      <c r="A100" s="355" t="s">
        <v>308</v>
      </c>
      <c r="B100" s="372" t="s">
        <v>329</v>
      </c>
      <c r="C100" s="606" t="s">
        <v>105</v>
      </c>
      <c r="D100" s="606"/>
      <c r="E100" s="606"/>
      <c r="F100" s="607">
        <v>170000</v>
      </c>
      <c r="G100" s="607"/>
      <c r="H100" s="607"/>
      <c r="I100" s="608" t="s">
        <v>513</v>
      </c>
      <c r="J100" s="608"/>
      <c r="K100" s="608"/>
      <c r="L100" s="608"/>
      <c r="M100" s="608"/>
      <c r="N100" s="608"/>
      <c r="O100" s="608"/>
      <c r="P100" s="170"/>
    </row>
    <row r="101" spans="1:16" s="7" customFormat="1" ht="24" customHeight="1">
      <c r="A101" s="609" t="s">
        <v>434</v>
      </c>
      <c r="B101" s="610"/>
      <c r="C101" s="610"/>
      <c r="D101" s="610"/>
      <c r="E101" s="610"/>
      <c r="F101" s="610"/>
      <c r="G101" s="610"/>
      <c r="H101" s="610"/>
      <c r="I101" s="610"/>
      <c r="J101" s="610"/>
      <c r="K101" s="610"/>
      <c r="L101" s="610"/>
      <c r="M101" s="610"/>
      <c r="N101" s="610"/>
      <c r="O101" s="610"/>
      <c r="P101" s="611"/>
    </row>
    <row r="102" spans="1:16" s="7" customFormat="1" ht="24" customHeight="1">
      <c r="A102" s="609"/>
      <c r="B102" s="610"/>
      <c r="C102" s="610"/>
      <c r="D102" s="610"/>
      <c r="E102" s="610"/>
      <c r="F102" s="610"/>
      <c r="G102" s="610"/>
      <c r="H102" s="610"/>
      <c r="I102" s="610"/>
      <c r="J102" s="610"/>
      <c r="K102" s="610"/>
      <c r="L102" s="610"/>
      <c r="M102" s="610"/>
      <c r="N102" s="610"/>
      <c r="O102" s="610"/>
      <c r="P102" s="611"/>
    </row>
    <row r="103" spans="1:16" s="7" customFormat="1" ht="38.25" customHeight="1">
      <c r="A103" s="612"/>
      <c r="B103" s="613"/>
      <c r="C103" s="613"/>
      <c r="D103" s="613"/>
      <c r="E103" s="613"/>
      <c r="F103" s="613"/>
      <c r="G103" s="613"/>
      <c r="H103" s="613"/>
      <c r="I103" s="613"/>
      <c r="J103" s="613"/>
      <c r="K103" s="613"/>
      <c r="L103" s="613"/>
      <c r="M103" s="613"/>
      <c r="N103" s="613"/>
      <c r="O103" s="613"/>
      <c r="P103" s="614"/>
    </row>
  </sheetData>
  <sheetProtection algorithmName="SHA-512" hashValue="+KHfupT/oZtqqYzJM23VV8QaUvujPqT8QDcECJbuZxA5veiaJpjZCx/CMe55xLr+CE+ZYrB5UYjfRVWYAV3kJQ==" saltValue="h9i9uwBNfxhrCmw5N1xdig==" spinCount="100000" sheet="1" formatCells="0"/>
  <mergeCells count="155">
    <mergeCell ref="D63:E63"/>
    <mergeCell ref="D64:E64"/>
    <mergeCell ref="B25:C25"/>
    <mergeCell ref="D27:E27"/>
    <mergeCell ref="B29:C29"/>
    <mergeCell ref="D29:E29"/>
    <mergeCell ref="B50:C50"/>
    <mergeCell ref="B51:C51"/>
    <mergeCell ref="B69:C69"/>
    <mergeCell ref="D69:E69"/>
    <mergeCell ref="D25:E25"/>
    <mergeCell ref="D26:E26"/>
    <mergeCell ref="D66:E66"/>
    <mergeCell ref="B47:C47"/>
    <mergeCell ref="D28:E28"/>
    <mergeCell ref="B62:C62"/>
    <mergeCell ref="B63:C63"/>
    <mergeCell ref="B64:C64"/>
    <mergeCell ref="B65:C65"/>
    <mergeCell ref="B66:C66"/>
    <mergeCell ref="B67:C67"/>
    <mergeCell ref="B68:C68"/>
    <mergeCell ref="D65:E65"/>
    <mergeCell ref="D54:E54"/>
    <mergeCell ref="D50:E50"/>
    <mergeCell ref="D51:E51"/>
    <mergeCell ref="D70:E70"/>
    <mergeCell ref="B70:C70"/>
    <mergeCell ref="A34:C34"/>
    <mergeCell ref="D31:E31"/>
    <mergeCell ref="D46:E46"/>
    <mergeCell ref="B23:C23"/>
    <mergeCell ref="B26:C26"/>
    <mergeCell ref="B30:C30"/>
    <mergeCell ref="B36:B43"/>
    <mergeCell ref="C36:C38"/>
    <mergeCell ref="D36:E38"/>
    <mergeCell ref="D35:E35"/>
    <mergeCell ref="D68:E68"/>
    <mergeCell ref="D67:E67"/>
    <mergeCell ref="D55:E55"/>
    <mergeCell ref="D56:E56"/>
    <mergeCell ref="D57:E57"/>
    <mergeCell ref="D58:E58"/>
    <mergeCell ref="D59:E59"/>
    <mergeCell ref="D60:E60"/>
    <mergeCell ref="D61:E61"/>
    <mergeCell ref="D62:E62"/>
    <mergeCell ref="D20:E20"/>
    <mergeCell ref="D15:E15"/>
    <mergeCell ref="D42:E42"/>
    <mergeCell ref="D43:E43"/>
    <mergeCell ref="D44:E44"/>
    <mergeCell ref="D45:E45"/>
    <mergeCell ref="D47:E47"/>
    <mergeCell ref="D48:E48"/>
    <mergeCell ref="D49:E49"/>
    <mergeCell ref="D23:E23"/>
    <mergeCell ref="D24:E24"/>
    <mergeCell ref="D1:F1"/>
    <mergeCell ref="A76:A77"/>
    <mergeCell ref="B76:B77"/>
    <mergeCell ref="C76:E77"/>
    <mergeCell ref="F76:O76"/>
    <mergeCell ref="A78:A82"/>
    <mergeCell ref="D52:E52"/>
    <mergeCell ref="D53:E53"/>
    <mergeCell ref="D40:E40"/>
    <mergeCell ref="D41:E41"/>
    <mergeCell ref="D30:E30"/>
    <mergeCell ref="D7:E7"/>
    <mergeCell ref="A2:F2"/>
    <mergeCell ref="D3:E3"/>
    <mergeCell ref="A5:C5"/>
    <mergeCell ref="D5:E5"/>
    <mergeCell ref="D6:E6"/>
    <mergeCell ref="D21:E21"/>
    <mergeCell ref="D8:E8"/>
    <mergeCell ref="D9:E9"/>
    <mergeCell ref="D10:E10"/>
    <mergeCell ref="D11:E11"/>
    <mergeCell ref="D12:E12"/>
    <mergeCell ref="D14:E14"/>
    <mergeCell ref="A83:C83"/>
    <mergeCell ref="A84:A85"/>
    <mergeCell ref="B84:B85"/>
    <mergeCell ref="C84:E85"/>
    <mergeCell ref="F84:H85"/>
    <mergeCell ref="I84:O85"/>
    <mergeCell ref="D13:E13"/>
    <mergeCell ref="B52:C52"/>
    <mergeCell ref="B53:C53"/>
    <mergeCell ref="B54:C54"/>
    <mergeCell ref="B55:C55"/>
    <mergeCell ref="B56:C56"/>
    <mergeCell ref="B57:C57"/>
    <mergeCell ref="B58:C58"/>
    <mergeCell ref="B59:C59"/>
    <mergeCell ref="D34:E34"/>
    <mergeCell ref="D39:E39"/>
    <mergeCell ref="D22:E22"/>
    <mergeCell ref="B24:C24"/>
    <mergeCell ref="B60:C60"/>
    <mergeCell ref="D16:E16"/>
    <mergeCell ref="D17:E17"/>
    <mergeCell ref="D18:E18"/>
    <mergeCell ref="D19:E19"/>
    <mergeCell ref="C93:E93"/>
    <mergeCell ref="F93:H93"/>
    <mergeCell ref="C90:E90"/>
    <mergeCell ref="F90:H90"/>
    <mergeCell ref="I90:O90"/>
    <mergeCell ref="C91:E91"/>
    <mergeCell ref="F91:H91"/>
    <mergeCell ref="I91:O91"/>
    <mergeCell ref="C92:E92"/>
    <mergeCell ref="F92:H92"/>
    <mergeCell ref="I92:O92"/>
    <mergeCell ref="C95:E95"/>
    <mergeCell ref="F95:H95"/>
    <mergeCell ref="I95:O95"/>
    <mergeCell ref="B96:B98"/>
    <mergeCell ref="C96:E96"/>
    <mergeCell ref="F96:H96"/>
    <mergeCell ref="I96:O96"/>
    <mergeCell ref="C97:E97"/>
    <mergeCell ref="F97:H97"/>
    <mergeCell ref="I97:O97"/>
    <mergeCell ref="C98:E98"/>
    <mergeCell ref="F98:H98"/>
    <mergeCell ref="I98:O98"/>
    <mergeCell ref="C99:E99"/>
    <mergeCell ref="F99:H99"/>
    <mergeCell ref="I99:O99"/>
    <mergeCell ref="C100:E100"/>
    <mergeCell ref="F100:H100"/>
    <mergeCell ref="I100:O100"/>
    <mergeCell ref="A101:P103"/>
    <mergeCell ref="A86:A99"/>
    <mergeCell ref="C86:E86"/>
    <mergeCell ref="F86:H86"/>
    <mergeCell ref="I86:O86"/>
    <mergeCell ref="C87:E87"/>
    <mergeCell ref="F87:H87"/>
    <mergeCell ref="I87:O87"/>
    <mergeCell ref="C88:E88"/>
    <mergeCell ref="F88:H88"/>
    <mergeCell ref="I88:O88"/>
    <mergeCell ref="C89:E89"/>
    <mergeCell ref="F89:H89"/>
    <mergeCell ref="I89:O89"/>
    <mergeCell ref="I93:O93"/>
    <mergeCell ref="C94:E94"/>
    <mergeCell ref="F94:H94"/>
    <mergeCell ref="I94:O94"/>
  </mergeCells>
  <phoneticPr fontId="5"/>
  <dataValidations count="1">
    <dataValidation type="list" allowBlank="1" showInputMessage="1" showErrorMessage="1" sqref="G1" xr:uid="{00000000-0002-0000-0700-000000000000}">
      <formula1>"○,×"</formula1>
    </dataValidation>
  </dataValidations>
  <pageMargins left="0.70866141732283472" right="0.70866141732283472" top="0.55118110236220474" bottom="0.35433070866141736" header="0.31496062992125984" footer="0.31496062992125984"/>
  <pageSetup paperSize="9" scale="80" fitToHeight="2" orientation="portrait" blackAndWhite="1"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1"/>
  <sheetViews>
    <sheetView view="pageBreakPreview" zoomScaleNormal="100" zoomScaleSheetLayoutView="100" workbookViewId="0">
      <selection activeCell="F69" sqref="F69"/>
    </sheetView>
  </sheetViews>
  <sheetFormatPr defaultRowHeight="24" customHeight="1"/>
  <cols>
    <col min="1" max="1" width="3.875" style="79" customWidth="1"/>
    <col min="2" max="2" width="4.125" style="79" customWidth="1"/>
    <col min="3" max="3" width="30.125" style="79" customWidth="1"/>
    <col min="4" max="4" width="10.875" style="79" customWidth="1"/>
    <col min="5" max="5" width="11.875" style="79" customWidth="1"/>
    <col min="6" max="6" width="33.5" style="79" customWidth="1"/>
    <col min="7" max="244" width="9" style="79"/>
    <col min="245" max="245" width="3.875" style="79" customWidth="1"/>
    <col min="246" max="246" width="4.125" style="79" customWidth="1"/>
    <col min="247" max="247" width="25" style="79" bestFit="1" customWidth="1"/>
    <col min="248" max="248" width="8.875" style="79" customWidth="1"/>
    <col min="249" max="249" width="9" style="79"/>
    <col min="250" max="250" width="30.25" style="79" customWidth="1"/>
    <col min="251" max="500" width="9" style="79"/>
    <col min="501" max="501" width="3.875" style="79" customWidth="1"/>
    <col min="502" max="502" width="4.125" style="79" customWidth="1"/>
    <col min="503" max="503" width="25" style="79" bestFit="1" customWidth="1"/>
    <col min="504" max="504" width="8.875" style="79" customWidth="1"/>
    <col min="505" max="505" width="9" style="79"/>
    <col min="506" max="506" width="30.25" style="79" customWidth="1"/>
    <col min="507" max="756" width="9" style="79"/>
    <col min="757" max="757" width="3.875" style="79" customWidth="1"/>
    <col min="758" max="758" width="4.125" style="79" customWidth="1"/>
    <col min="759" max="759" width="25" style="79" bestFit="1" customWidth="1"/>
    <col min="760" max="760" width="8.875" style="79" customWidth="1"/>
    <col min="761" max="761" width="9" style="79"/>
    <col min="762" max="762" width="30.25" style="79" customWidth="1"/>
    <col min="763" max="1012" width="9" style="79"/>
    <col min="1013" max="1013" width="3.875" style="79" customWidth="1"/>
    <col min="1014" max="1014" width="4.125" style="79" customWidth="1"/>
    <col min="1015" max="1015" width="25" style="79" bestFit="1" customWidth="1"/>
    <col min="1016" max="1016" width="8.875" style="79" customWidth="1"/>
    <col min="1017" max="1017" width="9" style="79"/>
    <col min="1018" max="1018" width="30.25" style="79" customWidth="1"/>
    <col min="1019" max="1268" width="9" style="79"/>
    <col min="1269" max="1269" width="3.875" style="79" customWidth="1"/>
    <col min="1270" max="1270" width="4.125" style="79" customWidth="1"/>
    <col min="1271" max="1271" width="25" style="79" bestFit="1" customWidth="1"/>
    <col min="1272" max="1272" width="8.875" style="79" customWidth="1"/>
    <col min="1273" max="1273" width="9" style="79"/>
    <col min="1274" max="1274" width="30.25" style="79" customWidth="1"/>
    <col min="1275" max="1524" width="9" style="79"/>
    <col min="1525" max="1525" width="3.875" style="79" customWidth="1"/>
    <col min="1526" max="1526" width="4.125" style="79" customWidth="1"/>
    <col min="1527" max="1527" width="25" style="79" bestFit="1" customWidth="1"/>
    <col min="1528" max="1528" width="8.875" style="79" customWidth="1"/>
    <col min="1529" max="1529" width="9" style="79"/>
    <col min="1530" max="1530" width="30.25" style="79" customWidth="1"/>
    <col min="1531" max="1780" width="9" style="79"/>
    <col min="1781" max="1781" width="3.875" style="79" customWidth="1"/>
    <col min="1782" max="1782" width="4.125" style="79" customWidth="1"/>
    <col min="1783" max="1783" width="25" style="79" bestFit="1" customWidth="1"/>
    <col min="1784" max="1784" width="8.875" style="79" customWidth="1"/>
    <col min="1785" max="1785" width="9" style="79"/>
    <col min="1786" max="1786" width="30.25" style="79" customWidth="1"/>
    <col min="1787" max="2036" width="9" style="79"/>
    <col min="2037" max="2037" width="3.875" style="79" customWidth="1"/>
    <col min="2038" max="2038" width="4.125" style="79" customWidth="1"/>
    <col min="2039" max="2039" width="25" style="79" bestFit="1" customWidth="1"/>
    <col min="2040" max="2040" width="8.875" style="79" customWidth="1"/>
    <col min="2041" max="2041" width="9" style="79"/>
    <col min="2042" max="2042" width="30.25" style="79" customWidth="1"/>
    <col min="2043" max="2292" width="9" style="79"/>
    <col min="2293" max="2293" width="3.875" style="79" customWidth="1"/>
    <col min="2294" max="2294" width="4.125" style="79" customWidth="1"/>
    <col min="2295" max="2295" width="25" style="79" bestFit="1" customWidth="1"/>
    <col min="2296" max="2296" width="8.875" style="79" customWidth="1"/>
    <col min="2297" max="2297" width="9" style="79"/>
    <col min="2298" max="2298" width="30.25" style="79" customWidth="1"/>
    <col min="2299" max="2548" width="9" style="79"/>
    <col min="2549" max="2549" width="3.875" style="79" customWidth="1"/>
    <col min="2550" max="2550" width="4.125" style="79" customWidth="1"/>
    <col min="2551" max="2551" width="25" style="79" bestFit="1" customWidth="1"/>
    <col min="2552" max="2552" width="8.875" style="79" customWidth="1"/>
    <col min="2553" max="2553" width="9" style="79"/>
    <col min="2554" max="2554" width="30.25" style="79" customWidth="1"/>
    <col min="2555" max="2804" width="9" style="79"/>
    <col min="2805" max="2805" width="3.875" style="79" customWidth="1"/>
    <col min="2806" max="2806" width="4.125" style="79" customWidth="1"/>
    <col min="2807" max="2807" width="25" style="79" bestFit="1" customWidth="1"/>
    <col min="2808" max="2808" width="8.875" style="79" customWidth="1"/>
    <col min="2809" max="2809" width="9" style="79"/>
    <col min="2810" max="2810" width="30.25" style="79" customWidth="1"/>
    <col min="2811" max="3060" width="9" style="79"/>
    <col min="3061" max="3061" width="3.875" style="79" customWidth="1"/>
    <col min="3062" max="3062" width="4.125" style="79" customWidth="1"/>
    <col min="3063" max="3063" width="25" style="79" bestFit="1" customWidth="1"/>
    <col min="3064" max="3064" width="8.875" style="79" customWidth="1"/>
    <col min="3065" max="3065" width="9" style="79"/>
    <col min="3066" max="3066" width="30.25" style="79" customWidth="1"/>
    <col min="3067" max="3316" width="9" style="79"/>
    <col min="3317" max="3317" width="3.875" style="79" customWidth="1"/>
    <col min="3318" max="3318" width="4.125" style="79" customWidth="1"/>
    <col min="3319" max="3319" width="25" style="79" bestFit="1" customWidth="1"/>
    <col min="3320" max="3320" width="8.875" style="79" customWidth="1"/>
    <col min="3321" max="3321" width="9" style="79"/>
    <col min="3322" max="3322" width="30.25" style="79" customWidth="1"/>
    <col min="3323" max="3572" width="9" style="79"/>
    <col min="3573" max="3573" width="3.875" style="79" customWidth="1"/>
    <col min="3574" max="3574" width="4.125" style="79" customWidth="1"/>
    <col min="3575" max="3575" width="25" style="79" bestFit="1" customWidth="1"/>
    <col min="3576" max="3576" width="8.875" style="79" customWidth="1"/>
    <col min="3577" max="3577" width="9" style="79"/>
    <col min="3578" max="3578" width="30.25" style="79" customWidth="1"/>
    <col min="3579" max="3828" width="9" style="79"/>
    <col min="3829" max="3829" width="3.875" style="79" customWidth="1"/>
    <col min="3830" max="3830" width="4.125" style="79" customWidth="1"/>
    <col min="3831" max="3831" width="25" style="79" bestFit="1" customWidth="1"/>
    <col min="3832" max="3832" width="8.875" style="79" customWidth="1"/>
    <col min="3833" max="3833" width="9" style="79"/>
    <col min="3834" max="3834" width="30.25" style="79" customWidth="1"/>
    <col min="3835" max="4084" width="9" style="79"/>
    <col min="4085" max="4085" width="3.875" style="79" customWidth="1"/>
    <col min="4086" max="4086" width="4.125" style="79" customWidth="1"/>
    <col min="4087" max="4087" width="25" style="79" bestFit="1" customWidth="1"/>
    <col min="4088" max="4088" width="8.875" style="79" customWidth="1"/>
    <col min="4089" max="4089" width="9" style="79"/>
    <col min="4090" max="4090" width="30.25" style="79" customWidth="1"/>
    <col min="4091" max="4340" width="9" style="79"/>
    <col min="4341" max="4341" width="3.875" style="79" customWidth="1"/>
    <col min="4342" max="4342" width="4.125" style="79" customWidth="1"/>
    <col min="4343" max="4343" width="25" style="79" bestFit="1" customWidth="1"/>
    <col min="4344" max="4344" width="8.875" style="79" customWidth="1"/>
    <col min="4345" max="4345" width="9" style="79"/>
    <col min="4346" max="4346" width="30.25" style="79" customWidth="1"/>
    <col min="4347" max="4596" width="9" style="79"/>
    <col min="4597" max="4597" width="3.875" style="79" customWidth="1"/>
    <col min="4598" max="4598" width="4.125" style="79" customWidth="1"/>
    <col min="4599" max="4599" width="25" style="79" bestFit="1" customWidth="1"/>
    <col min="4600" max="4600" width="8.875" style="79" customWidth="1"/>
    <col min="4601" max="4601" width="9" style="79"/>
    <col min="4602" max="4602" width="30.25" style="79" customWidth="1"/>
    <col min="4603" max="4852" width="9" style="79"/>
    <col min="4853" max="4853" width="3.875" style="79" customWidth="1"/>
    <col min="4854" max="4854" width="4.125" style="79" customWidth="1"/>
    <col min="4855" max="4855" width="25" style="79" bestFit="1" customWidth="1"/>
    <col min="4856" max="4856" width="8.875" style="79" customWidth="1"/>
    <col min="4857" max="4857" width="9" style="79"/>
    <col min="4858" max="4858" width="30.25" style="79" customWidth="1"/>
    <col min="4859" max="5108" width="9" style="79"/>
    <col min="5109" max="5109" width="3.875" style="79" customWidth="1"/>
    <col min="5110" max="5110" width="4.125" style="79" customWidth="1"/>
    <col min="5111" max="5111" width="25" style="79" bestFit="1" customWidth="1"/>
    <col min="5112" max="5112" width="8.875" style="79" customWidth="1"/>
    <col min="5113" max="5113" width="9" style="79"/>
    <col min="5114" max="5114" width="30.25" style="79" customWidth="1"/>
    <col min="5115" max="5364" width="9" style="79"/>
    <col min="5365" max="5365" width="3.875" style="79" customWidth="1"/>
    <col min="5366" max="5366" width="4.125" style="79" customWidth="1"/>
    <col min="5367" max="5367" width="25" style="79" bestFit="1" customWidth="1"/>
    <col min="5368" max="5368" width="8.875" style="79" customWidth="1"/>
    <col min="5369" max="5369" width="9" style="79"/>
    <col min="5370" max="5370" width="30.25" style="79" customWidth="1"/>
    <col min="5371" max="5620" width="9" style="79"/>
    <col min="5621" max="5621" width="3.875" style="79" customWidth="1"/>
    <col min="5622" max="5622" width="4.125" style="79" customWidth="1"/>
    <col min="5623" max="5623" width="25" style="79" bestFit="1" customWidth="1"/>
    <col min="5624" max="5624" width="8.875" style="79" customWidth="1"/>
    <col min="5625" max="5625" width="9" style="79"/>
    <col min="5626" max="5626" width="30.25" style="79" customWidth="1"/>
    <col min="5627" max="5876" width="9" style="79"/>
    <col min="5877" max="5877" width="3.875" style="79" customWidth="1"/>
    <col min="5878" max="5878" width="4.125" style="79" customWidth="1"/>
    <col min="5879" max="5879" width="25" style="79" bestFit="1" customWidth="1"/>
    <col min="5880" max="5880" width="8.875" style="79" customWidth="1"/>
    <col min="5881" max="5881" width="9" style="79"/>
    <col min="5882" max="5882" width="30.25" style="79" customWidth="1"/>
    <col min="5883" max="6132" width="9" style="79"/>
    <col min="6133" max="6133" width="3.875" style="79" customWidth="1"/>
    <col min="6134" max="6134" width="4.125" style="79" customWidth="1"/>
    <col min="6135" max="6135" width="25" style="79" bestFit="1" customWidth="1"/>
    <col min="6136" max="6136" width="8.875" style="79" customWidth="1"/>
    <col min="6137" max="6137" width="9" style="79"/>
    <col min="6138" max="6138" width="30.25" style="79" customWidth="1"/>
    <col min="6139" max="6388" width="9" style="79"/>
    <col min="6389" max="6389" width="3.875" style="79" customWidth="1"/>
    <col min="6390" max="6390" width="4.125" style="79" customWidth="1"/>
    <col min="6391" max="6391" width="25" style="79" bestFit="1" customWidth="1"/>
    <col min="6392" max="6392" width="8.875" style="79" customWidth="1"/>
    <col min="6393" max="6393" width="9" style="79"/>
    <col min="6394" max="6394" width="30.25" style="79" customWidth="1"/>
    <col min="6395" max="6644" width="9" style="79"/>
    <col min="6645" max="6645" width="3.875" style="79" customWidth="1"/>
    <col min="6646" max="6646" width="4.125" style="79" customWidth="1"/>
    <col min="6647" max="6647" width="25" style="79" bestFit="1" customWidth="1"/>
    <col min="6648" max="6648" width="8.875" style="79" customWidth="1"/>
    <col min="6649" max="6649" width="9" style="79"/>
    <col min="6650" max="6650" width="30.25" style="79" customWidth="1"/>
    <col min="6651" max="6900" width="9" style="79"/>
    <col min="6901" max="6901" width="3.875" style="79" customWidth="1"/>
    <col min="6902" max="6902" width="4.125" style="79" customWidth="1"/>
    <col min="6903" max="6903" width="25" style="79" bestFit="1" customWidth="1"/>
    <col min="6904" max="6904" width="8.875" style="79" customWidth="1"/>
    <col min="6905" max="6905" width="9" style="79"/>
    <col min="6906" max="6906" width="30.25" style="79" customWidth="1"/>
    <col min="6907" max="7156" width="9" style="79"/>
    <col min="7157" max="7157" width="3.875" style="79" customWidth="1"/>
    <col min="7158" max="7158" width="4.125" style="79" customWidth="1"/>
    <col min="7159" max="7159" width="25" style="79" bestFit="1" customWidth="1"/>
    <col min="7160" max="7160" width="8.875" style="79" customWidth="1"/>
    <col min="7161" max="7161" width="9" style="79"/>
    <col min="7162" max="7162" width="30.25" style="79" customWidth="1"/>
    <col min="7163" max="7412" width="9" style="79"/>
    <col min="7413" max="7413" width="3.875" style="79" customWidth="1"/>
    <col min="7414" max="7414" width="4.125" style="79" customWidth="1"/>
    <col min="7415" max="7415" width="25" style="79" bestFit="1" customWidth="1"/>
    <col min="7416" max="7416" width="8.875" style="79" customWidth="1"/>
    <col min="7417" max="7417" width="9" style="79"/>
    <col min="7418" max="7418" width="30.25" style="79" customWidth="1"/>
    <col min="7419" max="7668" width="9" style="79"/>
    <col min="7669" max="7669" width="3.875" style="79" customWidth="1"/>
    <col min="7670" max="7670" width="4.125" style="79" customWidth="1"/>
    <col min="7671" max="7671" width="25" style="79" bestFit="1" customWidth="1"/>
    <col min="7672" max="7672" width="8.875" style="79" customWidth="1"/>
    <col min="7673" max="7673" width="9" style="79"/>
    <col min="7674" max="7674" width="30.25" style="79" customWidth="1"/>
    <col min="7675" max="7924" width="9" style="79"/>
    <col min="7925" max="7925" width="3.875" style="79" customWidth="1"/>
    <col min="7926" max="7926" width="4.125" style="79" customWidth="1"/>
    <col min="7927" max="7927" width="25" style="79" bestFit="1" customWidth="1"/>
    <col min="7928" max="7928" width="8.875" style="79" customWidth="1"/>
    <col min="7929" max="7929" width="9" style="79"/>
    <col min="7930" max="7930" width="30.25" style="79" customWidth="1"/>
    <col min="7931" max="8180" width="9" style="79"/>
    <col min="8181" max="8181" width="3.875" style="79" customWidth="1"/>
    <col min="8182" max="8182" width="4.125" style="79" customWidth="1"/>
    <col min="8183" max="8183" width="25" style="79" bestFit="1" customWidth="1"/>
    <col min="8184" max="8184" width="8.875" style="79" customWidth="1"/>
    <col min="8185" max="8185" width="9" style="79"/>
    <col min="8186" max="8186" width="30.25" style="79" customWidth="1"/>
    <col min="8187" max="8436" width="9" style="79"/>
    <col min="8437" max="8437" width="3.875" style="79" customWidth="1"/>
    <col min="8438" max="8438" width="4.125" style="79" customWidth="1"/>
    <col min="8439" max="8439" width="25" style="79" bestFit="1" customWidth="1"/>
    <col min="8440" max="8440" width="8.875" style="79" customWidth="1"/>
    <col min="8441" max="8441" width="9" style="79"/>
    <col min="8442" max="8442" width="30.25" style="79" customWidth="1"/>
    <col min="8443" max="8692" width="9" style="79"/>
    <col min="8693" max="8693" width="3.875" style="79" customWidth="1"/>
    <col min="8694" max="8694" width="4.125" style="79" customWidth="1"/>
    <col min="8695" max="8695" width="25" style="79" bestFit="1" customWidth="1"/>
    <col min="8696" max="8696" width="8.875" style="79" customWidth="1"/>
    <col min="8697" max="8697" width="9" style="79"/>
    <col min="8698" max="8698" width="30.25" style="79" customWidth="1"/>
    <col min="8699" max="8948" width="9" style="79"/>
    <col min="8949" max="8949" width="3.875" style="79" customWidth="1"/>
    <col min="8950" max="8950" width="4.125" style="79" customWidth="1"/>
    <col min="8951" max="8951" width="25" style="79" bestFit="1" customWidth="1"/>
    <col min="8952" max="8952" width="8.875" style="79" customWidth="1"/>
    <col min="8953" max="8953" width="9" style="79"/>
    <col min="8954" max="8954" width="30.25" style="79" customWidth="1"/>
    <col min="8955" max="9204" width="9" style="79"/>
    <col min="9205" max="9205" width="3.875" style="79" customWidth="1"/>
    <col min="9206" max="9206" width="4.125" style="79" customWidth="1"/>
    <col min="9207" max="9207" width="25" style="79" bestFit="1" customWidth="1"/>
    <col min="9208" max="9208" width="8.875" style="79" customWidth="1"/>
    <col min="9209" max="9209" width="9" style="79"/>
    <col min="9210" max="9210" width="30.25" style="79" customWidth="1"/>
    <col min="9211" max="9460" width="9" style="79"/>
    <col min="9461" max="9461" width="3.875" style="79" customWidth="1"/>
    <col min="9462" max="9462" width="4.125" style="79" customWidth="1"/>
    <col min="9463" max="9463" width="25" style="79" bestFit="1" customWidth="1"/>
    <col min="9464" max="9464" width="8.875" style="79" customWidth="1"/>
    <col min="9465" max="9465" width="9" style="79"/>
    <col min="9466" max="9466" width="30.25" style="79" customWidth="1"/>
    <col min="9467" max="9716" width="9" style="79"/>
    <col min="9717" max="9717" width="3.875" style="79" customWidth="1"/>
    <col min="9718" max="9718" width="4.125" style="79" customWidth="1"/>
    <col min="9719" max="9719" width="25" style="79" bestFit="1" customWidth="1"/>
    <col min="9720" max="9720" width="8.875" style="79" customWidth="1"/>
    <col min="9721" max="9721" width="9" style="79"/>
    <col min="9722" max="9722" width="30.25" style="79" customWidth="1"/>
    <col min="9723" max="9972" width="9" style="79"/>
    <col min="9973" max="9973" width="3.875" style="79" customWidth="1"/>
    <col min="9974" max="9974" width="4.125" style="79" customWidth="1"/>
    <col min="9975" max="9975" width="25" style="79" bestFit="1" customWidth="1"/>
    <col min="9976" max="9976" width="8.875" style="79" customWidth="1"/>
    <col min="9977" max="9977" width="9" style="79"/>
    <col min="9978" max="9978" width="30.25" style="79" customWidth="1"/>
    <col min="9979" max="10228" width="9" style="79"/>
    <col min="10229" max="10229" width="3.875" style="79" customWidth="1"/>
    <col min="10230" max="10230" width="4.125" style="79" customWidth="1"/>
    <col min="10231" max="10231" width="25" style="79" bestFit="1" customWidth="1"/>
    <col min="10232" max="10232" width="8.875" style="79" customWidth="1"/>
    <col min="10233" max="10233" width="9" style="79"/>
    <col min="10234" max="10234" width="30.25" style="79" customWidth="1"/>
    <col min="10235" max="10484" width="9" style="79"/>
    <col min="10485" max="10485" width="3.875" style="79" customWidth="1"/>
    <col min="10486" max="10486" width="4.125" style="79" customWidth="1"/>
    <col min="10487" max="10487" width="25" style="79" bestFit="1" customWidth="1"/>
    <col min="10488" max="10488" width="8.875" style="79" customWidth="1"/>
    <col min="10489" max="10489" width="9" style="79"/>
    <col min="10490" max="10490" width="30.25" style="79" customWidth="1"/>
    <col min="10491" max="10740" width="9" style="79"/>
    <col min="10741" max="10741" width="3.875" style="79" customWidth="1"/>
    <col min="10742" max="10742" width="4.125" style="79" customWidth="1"/>
    <col min="10743" max="10743" width="25" style="79" bestFit="1" customWidth="1"/>
    <col min="10744" max="10744" width="8.875" style="79" customWidth="1"/>
    <col min="10745" max="10745" width="9" style="79"/>
    <col min="10746" max="10746" width="30.25" style="79" customWidth="1"/>
    <col min="10747" max="10996" width="9" style="79"/>
    <col min="10997" max="10997" width="3.875" style="79" customWidth="1"/>
    <col min="10998" max="10998" width="4.125" style="79" customWidth="1"/>
    <col min="10999" max="10999" width="25" style="79" bestFit="1" customWidth="1"/>
    <col min="11000" max="11000" width="8.875" style="79" customWidth="1"/>
    <col min="11001" max="11001" width="9" style="79"/>
    <col min="11002" max="11002" width="30.25" style="79" customWidth="1"/>
    <col min="11003" max="11252" width="9" style="79"/>
    <col min="11253" max="11253" width="3.875" style="79" customWidth="1"/>
    <col min="11254" max="11254" width="4.125" style="79" customWidth="1"/>
    <col min="11255" max="11255" width="25" style="79" bestFit="1" customWidth="1"/>
    <col min="11256" max="11256" width="8.875" style="79" customWidth="1"/>
    <col min="11257" max="11257" width="9" style="79"/>
    <col min="11258" max="11258" width="30.25" style="79" customWidth="1"/>
    <col min="11259" max="11508" width="9" style="79"/>
    <col min="11509" max="11509" width="3.875" style="79" customWidth="1"/>
    <col min="11510" max="11510" width="4.125" style="79" customWidth="1"/>
    <col min="11511" max="11511" width="25" style="79" bestFit="1" customWidth="1"/>
    <col min="11512" max="11512" width="8.875" style="79" customWidth="1"/>
    <col min="11513" max="11513" width="9" style="79"/>
    <col min="11514" max="11514" width="30.25" style="79" customWidth="1"/>
    <col min="11515" max="11764" width="9" style="79"/>
    <col min="11765" max="11765" width="3.875" style="79" customWidth="1"/>
    <col min="11766" max="11766" width="4.125" style="79" customWidth="1"/>
    <col min="11767" max="11767" width="25" style="79" bestFit="1" customWidth="1"/>
    <col min="11768" max="11768" width="8.875" style="79" customWidth="1"/>
    <col min="11769" max="11769" width="9" style="79"/>
    <col min="11770" max="11770" width="30.25" style="79" customWidth="1"/>
    <col min="11771" max="12020" width="9" style="79"/>
    <col min="12021" max="12021" width="3.875" style="79" customWidth="1"/>
    <col min="12022" max="12022" width="4.125" style="79" customWidth="1"/>
    <col min="12023" max="12023" width="25" style="79" bestFit="1" customWidth="1"/>
    <col min="12024" max="12024" width="8.875" style="79" customWidth="1"/>
    <col min="12025" max="12025" width="9" style="79"/>
    <col min="12026" max="12026" width="30.25" style="79" customWidth="1"/>
    <col min="12027" max="12276" width="9" style="79"/>
    <col min="12277" max="12277" width="3.875" style="79" customWidth="1"/>
    <col min="12278" max="12278" width="4.125" style="79" customWidth="1"/>
    <col min="12279" max="12279" width="25" style="79" bestFit="1" customWidth="1"/>
    <col min="12280" max="12280" width="8.875" style="79" customWidth="1"/>
    <col min="12281" max="12281" width="9" style="79"/>
    <col min="12282" max="12282" width="30.25" style="79" customWidth="1"/>
    <col min="12283" max="12532" width="9" style="79"/>
    <col min="12533" max="12533" width="3.875" style="79" customWidth="1"/>
    <col min="12534" max="12534" width="4.125" style="79" customWidth="1"/>
    <col min="12535" max="12535" width="25" style="79" bestFit="1" customWidth="1"/>
    <col min="12536" max="12536" width="8.875" style="79" customWidth="1"/>
    <col min="12537" max="12537" width="9" style="79"/>
    <col min="12538" max="12538" width="30.25" style="79" customWidth="1"/>
    <col min="12539" max="12788" width="9" style="79"/>
    <col min="12789" max="12789" width="3.875" style="79" customWidth="1"/>
    <col min="12790" max="12790" width="4.125" style="79" customWidth="1"/>
    <col min="12791" max="12791" width="25" style="79" bestFit="1" customWidth="1"/>
    <col min="12792" max="12792" width="8.875" style="79" customWidth="1"/>
    <col min="12793" max="12793" width="9" style="79"/>
    <col min="12794" max="12794" width="30.25" style="79" customWidth="1"/>
    <col min="12795" max="13044" width="9" style="79"/>
    <col min="13045" max="13045" width="3.875" style="79" customWidth="1"/>
    <col min="13046" max="13046" width="4.125" style="79" customWidth="1"/>
    <col min="13047" max="13047" width="25" style="79" bestFit="1" customWidth="1"/>
    <col min="13048" max="13048" width="8.875" style="79" customWidth="1"/>
    <col min="13049" max="13049" width="9" style="79"/>
    <col min="13050" max="13050" width="30.25" style="79" customWidth="1"/>
    <col min="13051" max="13300" width="9" style="79"/>
    <col min="13301" max="13301" width="3.875" style="79" customWidth="1"/>
    <col min="13302" max="13302" width="4.125" style="79" customWidth="1"/>
    <col min="13303" max="13303" width="25" style="79" bestFit="1" customWidth="1"/>
    <col min="13304" max="13304" width="8.875" style="79" customWidth="1"/>
    <col min="13305" max="13305" width="9" style="79"/>
    <col min="13306" max="13306" width="30.25" style="79" customWidth="1"/>
    <col min="13307" max="13556" width="9" style="79"/>
    <col min="13557" max="13557" width="3.875" style="79" customWidth="1"/>
    <col min="13558" max="13558" width="4.125" style="79" customWidth="1"/>
    <col min="13559" max="13559" width="25" style="79" bestFit="1" customWidth="1"/>
    <col min="13560" max="13560" width="8.875" style="79" customWidth="1"/>
    <col min="13561" max="13561" width="9" style="79"/>
    <col min="13562" max="13562" width="30.25" style="79" customWidth="1"/>
    <col min="13563" max="13812" width="9" style="79"/>
    <col min="13813" max="13813" width="3.875" style="79" customWidth="1"/>
    <col min="13814" max="13814" width="4.125" style="79" customWidth="1"/>
    <col min="13815" max="13815" width="25" style="79" bestFit="1" customWidth="1"/>
    <col min="13816" max="13816" width="8.875" style="79" customWidth="1"/>
    <col min="13817" max="13817" width="9" style="79"/>
    <col min="13818" max="13818" width="30.25" style="79" customWidth="1"/>
    <col min="13819" max="14068" width="9" style="79"/>
    <col min="14069" max="14069" width="3.875" style="79" customWidth="1"/>
    <col min="14070" max="14070" width="4.125" style="79" customWidth="1"/>
    <col min="14071" max="14071" width="25" style="79" bestFit="1" customWidth="1"/>
    <col min="14072" max="14072" width="8.875" style="79" customWidth="1"/>
    <col min="14073" max="14073" width="9" style="79"/>
    <col min="14074" max="14074" width="30.25" style="79" customWidth="1"/>
    <col min="14075" max="14324" width="9" style="79"/>
    <col min="14325" max="14325" width="3.875" style="79" customWidth="1"/>
    <col min="14326" max="14326" width="4.125" style="79" customWidth="1"/>
    <col min="14327" max="14327" width="25" style="79" bestFit="1" customWidth="1"/>
    <col min="14328" max="14328" width="8.875" style="79" customWidth="1"/>
    <col min="14329" max="14329" width="9" style="79"/>
    <col min="14330" max="14330" width="30.25" style="79" customWidth="1"/>
    <col min="14331" max="14580" width="9" style="79"/>
    <col min="14581" max="14581" width="3.875" style="79" customWidth="1"/>
    <col min="14582" max="14582" width="4.125" style="79" customWidth="1"/>
    <col min="14583" max="14583" width="25" style="79" bestFit="1" customWidth="1"/>
    <col min="14584" max="14584" width="8.875" style="79" customWidth="1"/>
    <col min="14585" max="14585" width="9" style="79"/>
    <col min="14586" max="14586" width="30.25" style="79" customWidth="1"/>
    <col min="14587" max="14836" width="9" style="79"/>
    <col min="14837" max="14837" width="3.875" style="79" customWidth="1"/>
    <col min="14838" max="14838" width="4.125" style="79" customWidth="1"/>
    <col min="14839" max="14839" width="25" style="79" bestFit="1" customWidth="1"/>
    <col min="14840" max="14840" width="8.875" style="79" customWidth="1"/>
    <col min="14841" max="14841" width="9" style="79"/>
    <col min="14842" max="14842" width="30.25" style="79" customWidth="1"/>
    <col min="14843" max="15092" width="9" style="79"/>
    <col min="15093" max="15093" width="3.875" style="79" customWidth="1"/>
    <col min="15094" max="15094" width="4.125" style="79" customWidth="1"/>
    <col min="15095" max="15095" width="25" style="79" bestFit="1" customWidth="1"/>
    <col min="15096" max="15096" width="8.875" style="79" customWidth="1"/>
    <col min="15097" max="15097" width="9" style="79"/>
    <col min="15098" max="15098" width="30.25" style="79" customWidth="1"/>
    <col min="15099" max="15348" width="9" style="79"/>
    <col min="15349" max="15349" width="3.875" style="79" customWidth="1"/>
    <col min="15350" max="15350" width="4.125" style="79" customWidth="1"/>
    <col min="15351" max="15351" width="25" style="79" bestFit="1" customWidth="1"/>
    <col min="15352" max="15352" width="8.875" style="79" customWidth="1"/>
    <col min="15353" max="15353" width="9" style="79"/>
    <col min="15354" max="15354" width="30.25" style="79" customWidth="1"/>
    <col min="15355" max="15604" width="9" style="79"/>
    <col min="15605" max="15605" width="3.875" style="79" customWidth="1"/>
    <col min="15606" max="15606" width="4.125" style="79" customWidth="1"/>
    <col min="15607" max="15607" width="25" style="79" bestFit="1" customWidth="1"/>
    <col min="15608" max="15608" width="8.875" style="79" customWidth="1"/>
    <col min="15609" max="15609" width="9" style="79"/>
    <col min="15610" max="15610" width="30.25" style="79" customWidth="1"/>
    <col min="15611" max="15860" width="9" style="79"/>
    <col min="15861" max="15861" width="3.875" style="79" customWidth="1"/>
    <col min="15862" max="15862" width="4.125" style="79" customWidth="1"/>
    <col min="15863" max="15863" width="25" style="79" bestFit="1" customWidth="1"/>
    <col min="15864" max="15864" width="8.875" style="79" customWidth="1"/>
    <col min="15865" max="15865" width="9" style="79"/>
    <col min="15866" max="15866" width="30.25" style="79" customWidth="1"/>
    <col min="15867" max="16116" width="9" style="79"/>
    <col min="16117" max="16117" width="3.875" style="79" customWidth="1"/>
    <col min="16118" max="16118" width="4.125" style="79" customWidth="1"/>
    <col min="16119" max="16119" width="25" style="79" bestFit="1" customWidth="1"/>
    <col min="16120" max="16120" width="8.875" style="79" customWidth="1"/>
    <col min="16121" max="16121" width="9" style="79"/>
    <col min="16122" max="16122" width="30.25" style="79" customWidth="1"/>
    <col min="16123" max="16384" width="9" style="79"/>
  </cols>
  <sheetData>
    <row r="1" spans="1:7" ht="24" customHeight="1" thickBot="1">
      <c r="A1" s="5" t="s">
        <v>312</v>
      </c>
      <c r="B1" s="78"/>
      <c r="C1" s="78"/>
      <c r="D1" s="662" t="s">
        <v>472</v>
      </c>
      <c r="E1" s="662"/>
      <c r="F1" s="663"/>
      <c r="G1" s="326" t="s">
        <v>514</v>
      </c>
    </row>
    <row r="2" spans="1:7" ht="24" customHeight="1">
      <c r="A2" s="672" t="s">
        <v>518</v>
      </c>
      <c r="B2" s="672"/>
      <c r="C2" s="672"/>
      <c r="D2" s="672"/>
      <c r="E2" s="672"/>
      <c r="F2" s="672"/>
    </row>
    <row r="3" spans="1:7" ht="24" customHeight="1">
      <c r="A3" s="78"/>
      <c r="B3" s="78"/>
      <c r="C3" s="78"/>
      <c r="D3" s="673" t="s">
        <v>76</v>
      </c>
      <c r="E3" s="673"/>
      <c r="F3" s="80" t="s">
        <v>330</v>
      </c>
    </row>
    <row r="4" spans="1:7" ht="24" customHeight="1">
      <c r="A4" s="81" t="s">
        <v>77</v>
      </c>
      <c r="B4" s="82"/>
      <c r="C4" s="82"/>
      <c r="D4" s="82"/>
      <c r="E4" s="82"/>
      <c r="F4" s="82"/>
    </row>
    <row r="5" spans="1:7" ht="24" customHeight="1">
      <c r="A5" s="654" t="s">
        <v>78</v>
      </c>
      <c r="B5" s="674"/>
      <c r="C5" s="655"/>
      <c r="D5" s="654" t="s">
        <v>79</v>
      </c>
      <c r="E5" s="655"/>
      <c r="F5" s="181" t="s">
        <v>80</v>
      </c>
    </row>
    <row r="6" spans="1:7" ht="24" customHeight="1">
      <c r="A6" s="84" t="s">
        <v>81</v>
      </c>
      <c r="B6" s="85" t="s">
        <v>82</v>
      </c>
      <c r="C6" s="86"/>
      <c r="D6" s="721">
        <f>SUM(D7:E21)</f>
        <v>17301000</v>
      </c>
      <c r="E6" s="722"/>
      <c r="F6" s="87"/>
    </row>
    <row r="7" spans="1:7" ht="24" customHeight="1">
      <c r="A7" s="88"/>
      <c r="B7" s="89" t="s">
        <v>83</v>
      </c>
      <c r="C7" s="182" t="s">
        <v>84</v>
      </c>
      <c r="D7" s="670">
        <v>6777000</v>
      </c>
      <c r="E7" s="671"/>
      <c r="F7" s="187" t="s">
        <v>519</v>
      </c>
    </row>
    <row r="8" spans="1:7" ht="24" customHeight="1">
      <c r="A8" s="91"/>
      <c r="B8" s="92" t="s">
        <v>85</v>
      </c>
      <c r="C8" s="93" t="s">
        <v>86</v>
      </c>
      <c r="D8" s="660">
        <v>1232000</v>
      </c>
      <c r="E8" s="661"/>
      <c r="F8" s="188" t="s">
        <v>520</v>
      </c>
    </row>
    <row r="9" spans="1:7" ht="24" customHeight="1">
      <c r="A9" s="91"/>
      <c r="B9" s="94" t="s">
        <v>87</v>
      </c>
      <c r="C9" s="184" t="s">
        <v>88</v>
      </c>
      <c r="D9" s="719">
        <v>2232000</v>
      </c>
      <c r="E9" s="720"/>
      <c r="F9" s="153" t="s">
        <v>451</v>
      </c>
    </row>
    <row r="10" spans="1:7" ht="24" customHeight="1">
      <c r="A10" s="91"/>
      <c r="B10" s="94" t="s">
        <v>89</v>
      </c>
      <c r="C10" s="184" t="s">
        <v>237</v>
      </c>
      <c r="D10" s="660">
        <v>648000</v>
      </c>
      <c r="E10" s="661"/>
      <c r="F10" s="370" t="s">
        <v>450</v>
      </c>
    </row>
    <row r="11" spans="1:7" ht="24" customHeight="1">
      <c r="A11" s="88"/>
      <c r="B11" s="94" t="s">
        <v>90</v>
      </c>
      <c r="C11" s="184" t="s">
        <v>91</v>
      </c>
      <c r="D11" s="660">
        <v>0</v>
      </c>
      <c r="E11" s="661"/>
      <c r="F11" s="189"/>
    </row>
    <row r="12" spans="1:7" ht="24" customHeight="1">
      <c r="A12" s="91"/>
      <c r="B12" s="94" t="s">
        <v>92</v>
      </c>
      <c r="C12" s="184" t="s">
        <v>93</v>
      </c>
      <c r="D12" s="719">
        <v>1829000</v>
      </c>
      <c r="E12" s="720"/>
      <c r="F12" s="153" t="s">
        <v>141</v>
      </c>
    </row>
    <row r="13" spans="1:7" ht="29.25" customHeight="1">
      <c r="A13" s="91"/>
      <c r="B13" s="94" t="s">
        <v>319</v>
      </c>
      <c r="C13" s="190" t="s">
        <v>383</v>
      </c>
      <c r="D13" s="719">
        <v>422000</v>
      </c>
      <c r="E13" s="720"/>
      <c r="F13" s="153" t="s">
        <v>141</v>
      </c>
    </row>
    <row r="14" spans="1:7" ht="29.25" customHeight="1">
      <c r="A14" s="91"/>
      <c r="B14" s="94" t="s">
        <v>94</v>
      </c>
      <c r="C14" s="190" t="s">
        <v>320</v>
      </c>
      <c r="D14" s="719">
        <v>2232000</v>
      </c>
      <c r="E14" s="720"/>
      <c r="F14" s="153" t="s">
        <v>452</v>
      </c>
    </row>
    <row r="15" spans="1:7" ht="32.25" customHeight="1">
      <c r="A15" s="88"/>
      <c r="B15" s="94" t="s">
        <v>96</v>
      </c>
      <c r="C15" s="190" t="s">
        <v>321</v>
      </c>
      <c r="D15" s="186"/>
      <c r="E15" s="417">
        <v>0</v>
      </c>
      <c r="F15" s="153"/>
    </row>
    <row r="16" spans="1:7" ht="24" customHeight="1">
      <c r="A16" s="88"/>
      <c r="B16" s="94" t="s">
        <v>98</v>
      </c>
      <c r="C16" s="184" t="s">
        <v>95</v>
      </c>
      <c r="D16" s="660">
        <v>0</v>
      </c>
      <c r="E16" s="661"/>
      <c r="F16" s="189"/>
    </row>
    <row r="17" spans="1:13" ht="24" customHeight="1">
      <c r="A17" s="88"/>
      <c r="B17" s="94" t="s">
        <v>100</v>
      </c>
      <c r="C17" s="184" t="s">
        <v>97</v>
      </c>
      <c r="D17" s="719">
        <v>262000</v>
      </c>
      <c r="E17" s="720"/>
      <c r="F17" s="192" t="s">
        <v>142</v>
      </c>
    </row>
    <row r="18" spans="1:13" ht="24" customHeight="1">
      <c r="A18" s="91"/>
      <c r="B18" s="94" t="s">
        <v>102</v>
      </c>
      <c r="C18" s="184" t="s">
        <v>99</v>
      </c>
      <c r="D18" s="719">
        <v>263000</v>
      </c>
      <c r="E18" s="720"/>
      <c r="F18" s="192" t="s">
        <v>143</v>
      </c>
    </row>
    <row r="19" spans="1:13" ht="24" customHeight="1">
      <c r="A19" s="91"/>
      <c r="B19" s="185" t="s">
        <v>104</v>
      </c>
      <c r="C19" s="184" t="s">
        <v>101</v>
      </c>
      <c r="D19" s="719">
        <v>394000</v>
      </c>
      <c r="E19" s="720"/>
      <c r="F19" s="192" t="s">
        <v>144</v>
      </c>
    </row>
    <row r="20" spans="1:13" ht="24" customHeight="1">
      <c r="A20" s="91"/>
      <c r="B20" s="94" t="s">
        <v>306</v>
      </c>
      <c r="C20" s="184" t="s">
        <v>103</v>
      </c>
      <c r="D20" s="719">
        <v>840000</v>
      </c>
      <c r="E20" s="720"/>
      <c r="F20" s="193" t="s">
        <v>521</v>
      </c>
    </row>
    <row r="21" spans="1:13" ht="24" customHeight="1">
      <c r="A21" s="91"/>
      <c r="B21" s="185" t="s">
        <v>309</v>
      </c>
      <c r="C21" s="180" t="s">
        <v>105</v>
      </c>
      <c r="D21" s="723">
        <v>170000</v>
      </c>
      <c r="E21" s="724"/>
      <c r="F21" s="194"/>
    </row>
    <row r="22" spans="1:13" ht="33.75" customHeight="1">
      <c r="A22" s="84" t="s">
        <v>378</v>
      </c>
      <c r="B22" s="97" t="s">
        <v>107</v>
      </c>
      <c r="C22" s="98"/>
      <c r="D22" s="721">
        <f>SUM(D23:E26)</f>
        <v>4350000</v>
      </c>
      <c r="E22" s="722"/>
      <c r="F22" s="87"/>
      <c r="M22" s="174"/>
    </row>
    <row r="23" spans="1:13" ht="24" customHeight="1">
      <c r="A23" s="99"/>
      <c r="B23" s="727" t="s">
        <v>108</v>
      </c>
      <c r="C23" s="728"/>
      <c r="D23" s="733">
        <v>3600000</v>
      </c>
      <c r="E23" s="734"/>
      <c r="F23" s="195" t="s">
        <v>522</v>
      </c>
    </row>
    <row r="24" spans="1:13" ht="24" customHeight="1">
      <c r="A24" s="99"/>
      <c r="B24" s="729" t="s">
        <v>331</v>
      </c>
      <c r="C24" s="730"/>
      <c r="D24" s="719">
        <v>30000</v>
      </c>
      <c r="E24" s="720"/>
      <c r="F24" s="196" t="s">
        <v>384</v>
      </c>
    </row>
    <row r="25" spans="1:13" ht="24" customHeight="1">
      <c r="A25" s="99"/>
      <c r="B25" s="731" t="s">
        <v>110</v>
      </c>
      <c r="C25" s="732"/>
      <c r="D25" s="719">
        <v>720000</v>
      </c>
      <c r="E25" s="720"/>
      <c r="F25" s="196" t="s">
        <v>523</v>
      </c>
    </row>
    <row r="26" spans="1:13" ht="24" customHeight="1">
      <c r="A26" s="100"/>
      <c r="B26" s="735" t="s">
        <v>122</v>
      </c>
      <c r="C26" s="736"/>
      <c r="D26" s="739">
        <v>0</v>
      </c>
      <c r="E26" s="740"/>
      <c r="F26" s="197"/>
    </row>
    <row r="27" spans="1:13" ht="24" customHeight="1">
      <c r="A27" s="101" t="s">
        <v>377</v>
      </c>
      <c r="B27" s="97" t="s">
        <v>111</v>
      </c>
      <c r="C27" s="98"/>
      <c r="D27" s="725">
        <v>660000</v>
      </c>
      <c r="E27" s="726"/>
      <c r="F27" s="198" t="s">
        <v>145</v>
      </c>
    </row>
    <row r="28" spans="1:13" ht="24" customHeight="1">
      <c r="A28" s="101" t="s">
        <v>386</v>
      </c>
      <c r="B28" s="9" t="s">
        <v>385</v>
      </c>
      <c r="C28" s="10"/>
      <c r="D28" s="725">
        <v>50000</v>
      </c>
      <c r="E28" s="726"/>
      <c r="F28" s="295" t="s">
        <v>537</v>
      </c>
      <c r="G28" s="7"/>
    </row>
    <row r="29" spans="1:13" s="7" customFormat="1" ht="24" customHeight="1">
      <c r="A29" s="11" t="s">
        <v>387</v>
      </c>
      <c r="B29" s="741" t="s">
        <v>112</v>
      </c>
      <c r="C29" s="742"/>
      <c r="D29" s="743">
        <v>0</v>
      </c>
      <c r="E29" s="744"/>
      <c r="F29" s="199"/>
      <c r="G29" s="79"/>
      <c r="H29" s="79"/>
      <c r="I29" s="79"/>
      <c r="J29" s="79"/>
      <c r="K29" s="79"/>
      <c r="L29" s="79"/>
      <c r="M29" s="191"/>
    </row>
    <row r="30" spans="1:13" s="7" customFormat="1" ht="24" customHeight="1">
      <c r="A30" s="101" t="s">
        <v>388</v>
      </c>
      <c r="B30" s="737" t="s">
        <v>113</v>
      </c>
      <c r="C30" s="738"/>
      <c r="D30" s="725">
        <v>1000000</v>
      </c>
      <c r="E30" s="726"/>
      <c r="F30" s="199"/>
      <c r="G30" s="79"/>
      <c r="H30" s="79"/>
      <c r="I30" s="79"/>
      <c r="J30" s="79"/>
      <c r="K30" s="79"/>
      <c r="L30" s="79"/>
      <c r="M30" s="191"/>
    </row>
    <row r="31" spans="1:13" ht="24" customHeight="1">
      <c r="A31" s="11" t="s">
        <v>389</v>
      </c>
      <c r="B31" s="97" t="s">
        <v>390</v>
      </c>
      <c r="C31" s="98"/>
      <c r="D31" s="656">
        <f>SUM(D6+D22+D27+D28+D29+D30)</f>
        <v>23361000</v>
      </c>
      <c r="E31" s="657"/>
      <c r="F31" s="102"/>
    </row>
    <row r="32" spans="1:13" ht="24" customHeight="1">
      <c r="A32" s="5" t="s">
        <v>313</v>
      </c>
      <c r="B32" s="78"/>
      <c r="C32" s="78"/>
      <c r="D32" s="78"/>
      <c r="E32" s="78"/>
      <c r="F32" s="6"/>
    </row>
    <row r="33" spans="1:7" ht="24" customHeight="1">
      <c r="A33" s="81" t="s">
        <v>114</v>
      </c>
      <c r="B33" s="82"/>
      <c r="C33" s="82"/>
      <c r="D33" s="82"/>
      <c r="E33" s="82"/>
      <c r="F33" s="82"/>
    </row>
    <row r="34" spans="1:7" ht="24" customHeight="1">
      <c r="A34" s="654" t="s">
        <v>78</v>
      </c>
      <c r="B34" s="674"/>
      <c r="C34" s="655"/>
      <c r="D34" s="654" t="s">
        <v>79</v>
      </c>
      <c r="E34" s="655"/>
      <c r="F34" s="181" t="s">
        <v>80</v>
      </c>
    </row>
    <row r="35" spans="1:7" ht="24" customHeight="1">
      <c r="A35" s="84" t="s">
        <v>146</v>
      </c>
      <c r="B35" s="103" t="s">
        <v>115</v>
      </c>
      <c r="C35" s="97"/>
      <c r="D35" s="656">
        <f>SUM(D36:E48)</f>
        <v>15897000</v>
      </c>
      <c r="E35" s="657"/>
      <c r="F35" s="87"/>
    </row>
    <row r="36" spans="1:7" ht="24" customHeight="1">
      <c r="A36" s="104"/>
      <c r="B36" s="695" t="s">
        <v>116</v>
      </c>
      <c r="C36" s="698" t="s">
        <v>117</v>
      </c>
      <c r="D36" s="745">
        <v>6900000</v>
      </c>
      <c r="E36" s="746"/>
      <c r="F36" s="200" t="s">
        <v>147</v>
      </c>
    </row>
    <row r="37" spans="1:7" ht="24" customHeight="1">
      <c r="A37" s="104"/>
      <c r="B37" s="696"/>
      <c r="C37" s="699"/>
      <c r="D37" s="747"/>
      <c r="E37" s="748"/>
      <c r="F37" s="201" t="s">
        <v>148</v>
      </c>
    </row>
    <row r="38" spans="1:7" ht="24" customHeight="1">
      <c r="A38" s="104"/>
      <c r="B38" s="696"/>
      <c r="C38" s="700"/>
      <c r="D38" s="749"/>
      <c r="E38" s="750"/>
      <c r="F38" s="201" t="s">
        <v>333</v>
      </c>
    </row>
    <row r="39" spans="1:7" ht="24" customHeight="1">
      <c r="A39" s="104"/>
      <c r="B39" s="696"/>
      <c r="C39" s="105" t="s">
        <v>118</v>
      </c>
      <c r="D39" s="719">
        <v>165000</v>
      </c>
      <c r="E39" s="720"/>
      <c r="F39" s="192" t="s">
        <v>149</v>
      </c>
    </row>
    <row r="40" spans="1:7" ht="24" customHeight="1">
      <c r="A40" s="104"/>
      <c r="B40" s="696"/>
      <c r="C40" s="105" t="s">
        <v>119</v>
      </c>
      <c r="D40" s="719">
        <v>180000</v>
      </c>
      <c r="E40" s="720"/>
      <c r="F40" s="192" t="s">
        <v>150</v>
      </c>
    </row>
    <row r="41" spans="1:7" ht="24" customHeight="1">
      <c r="A41" s="104"/>
      <c r="B41" s="696"/>
      <c r="C41" s="106" t="s">
        <v>120</v>
      </c>
      <c r="D41" s="719">
        <v>1006000</v>
      </c>
      <c r="E41" s="720"/>
      <c r="F41" s="192"/>
    </row>
    <row r="42" spans="1:7" ht="24" customHeight="1">
      <c r="A42" s="104"/>
      <c r="B42" s="696"/>
      <c r="C42" s="107" t="s">
        <v>121</v>
      </c>
      <c r="D42" s="719">
        <v>26000</v>
      </c>
      <c r="E42" s="720"/>
      <c r="F42" s="192" t="s">
        <v>151</v>
      </c>
    </row>
    <row r="43" spans="1:7" ht="24" customHeight="1">
      <c r="A43" s="104"/>
      <c r="B43" s="697"/>
      <c r="C43" s="108" t="s">
        <v>122</v>
      </c>
      <c r="D43" s="739">
        <v>0</v>
      </c>
      <c r="E43" s="740"/>
      <c r="F43" s="202"/>
    </row>
    <row r="44" spans="1:7" ht="24" customHeight="1">
      <c r="A44" s="104"/>
      <c r="B44" s="109" t="s">
        <v>123</v>
      </c>
      <c r="C44" s="97"/>
      <c r="D44" s="725">
        <v>1815000</v>
      </c>
      <c r="E44" s="726"/>
      <c r="F44" s="203" t="s">
        <v>152</v>
      </c>
    </row>
    <row r="45" spans="1:7" ht="24" customHeight="1">
      <c r="A45" s="110"/>
      <c r="B45" s="111" t="s">
        <v>124</v>
      </c>
      <c r="C45" s="112"/>
      <c r="D45" s="725">
        <v>4464000</v>
      </c>
      <c r="E45" s="726"/>
      <c r="F45" s="204" t="s">
        <v>524</v>
      </c>
    </row>
    <row r="46" spans="1:7" ht="24" customHeight="1">
      <c r="A46" s="110"/>
      <c r="B46" s="111" t="s">
        <v>125</v>
      </c>
      <c r="C46" s="112"/>
      <c r="D46" s="725">
        <v>919000</v>
      </c>
      <c r="E46" s="726"/>
      <c r="F46" s="205" t="s">
        <v>141</v>
      </c>
    </row>
    <row r="47" spans="1:7" ht="24" customHeight="1">
      <c r="A47" s="8"/>
      <c r="B47" s="715" t="s">
        <v>372</v>
      </c>
      <c r="C47" s="716"/>
      <c r="D47" s="739">
        <v>422000</v>
      </c>
      <c r="E47" s="740"/>
      <c r="F47" s="202" t="s">
        <v>332</v>
      </c>
      <c r="G47" s="14"/>
    </row>
    <row r="48" spans="1:7" s="7" customFormat="1" ht="24" customHeight="1">
      <c r="A48" s="108"/>
      <c r="B48" s="109" t="s">
        <v>122</v>
      </c>
      <c r="C48" s="97"/>
      <c r="D48" s="743"/>
      <c r="E48" s="744"/>
      <c r="F48" s="154"/>
      <c r="G48" s="79"/>
    </row>
    <row r="49" spans="1:6" ht="27.75" customHeight="1">
      <c r="A49" s="88" t="s">
        <v>153</v>
      </c>
      <c r="B49" s="78" t="s">
        <v>126</v>
      </c>
      <c r="C49" s="86"/>
      <c r="D49" s="721">
        <f>SUM(D50:E60)</f>
        <v>3372198</v>
      </c>
      <c r="E49" s="722"/>
      <c r="F49" s="87"/>
    </row>
    <row r="50" spans="1:6" ht="29.25" customHeight="1">
      <c r="A50" s="104"/>
      <c r="B50" s="113" t="s">
        <v>127</v>
      </c>
      <c r="C50" s="114"/>
      <c r="D50" s="751">
        <v>120000</v>
      </c>
      <c r="E50" s="752"/>
      <c r="F50" s="206" t="s">
        <v>154</v>
      </c>
    </row>
    <row r="51" spans="1:6" ht="24" customHeight="1">
      <c r="A51" s="104"/>
      <c r="B51" s="183" t="s">
        <v>128</v>
      </c>
      <c r="C51" s="184"/>
      <c r="D51" s="753">
        <v>22000</v>
      </c>
      <c r="E51" s="754"/>
      <c r="F51" s="207" t="s">
        <v>155</v>
      </c>
    </row>
    <row r="52" spans="1:6" ht="24" customHeight="1">
      <c r="A52" s="104"/>
      <c r="B52" s="183" t="s">
        <v>129</v>
      </c>
      <c r="C52" s="184"/>
      <c r="D52" s="753">
        <v>546000</v>
      </c>
      <c r="E52" s="754"/>
      <c r="F52" s="208" t="s">
        <v>156</v>
      </c>
    </row>
    <row r="53" spans="1:6" ht="24" customHeight="1">
      <c r="A53" s="104"/>
      <c r="B53" s="183" t="s">
        <v>130</v>
      </c>
      <c r="C53" s="184"/>
      <c r="D53" s="753">
        <v>200000</v>
      </c>
      <c r="E53" s="754"/>
      <c r="F53" s="207" t="s">
        <v>157</v>
      </c>
    </row>
    <row r="54" spans="1:6" ht="24" customHeight="1">
      <c r="A54" s="104"/>
      <c r="B54" s="183" t="s">
        <v>131</v>
      </c>
      <c r="C54" s="184"/>
      <c r="D54" s="753">
        <v>400000</v>
      </c>
      <c r="E54" s="754"/>
      <c r="F54" s="207" t="s">
        <v>158</v>
      </c>
    </row>
    <row r="55" spans="1:6" ht="24" customHeight="1">
      <c r="A55" s="104"/>
      <c r="B55" s="183" t="s">
        <v>132</v>
      </c>
      <c r="C55" s="184"/>
      <c r="D55" s="753">
        <v>600000</v>
      </c>
      <c r="E55" s="754"/>
      <c r="F55" s="207" t="s">
        <v>159</v>
      </c>
    </row>
    <row r="56" spans="1:6" ht="24" customHeight="1">
      <c r="A56" s="104"/>
      <c r="B56" s="183" t="s">
        <v>133</v>
      </c>
      <c r="C56" s="184"/>
      <c r="D56" s="753">
        <v>460000</v>
      </c>
      <c r="E56" s="754"/>
      <c r="F56" s="207" t="s">
        <v>160</v>
      </c>
    </row>
    <row r="57" spans="1:6" ht="24" customHeight="1">
      <c r="A57" s="104"/>
      <c r="B57" s="183" t="s">
        <v>134</v>
      </c>
      <c r="C57" s="184"/>
      <c r="D57" s="753">
        <v>647670</v>
      </c>
      <c r="E57" s="754"/>
      <c r="F57" s="207" t="s">
        <v>161</v>
      </c>
    </row>
    <row r="58" spans="1:6" ht="24" customHeight="1">
      <c r="A58" s="104"/>
      <c r="B58" s="183" t="s">
        <v>135</v>
      </c>
      <c r="C58" s="184"/>
      <c r="D58" s="753">
        <v>64528</v>
      </c>
      <c r="E58" s="754"/>
      <c r="F58" s="207" t="s">
        <v>162</v>
      </c>
    </row>
    <row r="59" spans="1:6" ht="24" customHeight="1">
      <c r="A59" s="104"/>
      <c r="B59" s="183" t="s">
        <v>136</v>
      </c>
      <c r="C59" s="184"/>
      <c r="D59" s="753">
        <v>84000</v>
      </c>
      <c r="E59" s="754"/>
      <c r="F59" s="207" t="s">
        <v>163</v>
      </c>
    </row>
    <row r="60" spans="1:6" ht="24" customHeight="1">
      <c r="A60" s="104"/>
      <c r="B60" s="104" t="s">
        <v>122</v>
      </c>
      <c r="C60" s="86"/>
      <c r="D60" s="755">
        <v>228000</v>
      </c>
      <c r="E60" s="756"/>
      <c r="F60" s="209" t="s">
        <v>164</v>
      </c>
    </row>
    <row r="61" spans="1:6" ht="24" customHeight="1">
      <c r="A61" s="84" t="s">
        <v>165</v>
      </c>
      <c r="B61" s="103" t="s">
        <v>137</v>
      </c>
      <c r="C61" s="114"/>
      <c r="D61" s="721">
        <f>SUM(D62:E64)</f>
        <v>1120000</v>
      </c>
      <c r="E61" s="722"/>
      <c r="F61" s="87"/>
    </row>
    <row r="62" spans="1:6" ht="24" customHeight="1">
      <c r="A62" s="104"/>
      <c r="B62" s="113" t="s">
        <v>138</v>
      </c>
      <c r="C62" s="114"/>
      <c r="D62" s="733">
        <v>720000</v>
      </c>
      <c r="E62" s="734"/>
      <c r="F62" s="210" t="s">
        <v>525</v>
      </c>
    </row>
    <row r="63" spans="1:6" ht="24" customHeight="1">
      <c r="A63" s="104"/>
      <c r="B63" s="183" t="s">
        <v>139</v>
      </c>
      <c r="C63" s="184"/>
      <c r="D63" s="719">
        <v>400000</v>
      </c>
      <c r="E63" s="720"/>
      <c r="F63" s="211" t="s">
        <v>166</v>
      </c>
    </row>
    <row r="64" spans="1:6" ht="24" customHeight="1">
      <c r="A64" s="115"/>
      <c r="B64" s="115" t="s">
        <v>122</v>
      </c>
      <c r="C64" s="116"/>
      <c r="D64" s="739">
        <v>0</v>
      </c>
      <c r="E64" s="740"/>
      <c r="F64" s="202"/>
    </row>
    <row r="65" spans="1:12" ht="24" customHeight="1">
      <c r="A65" s="101" t="s">
        <v>167</v>
      </c>
      <c r="B65" s="97" t="s">
        <v>111</v>
      </c>
      <c r="C65" s="98"/>
      <c r="D65" s="725">
        <v>660000</v>
      </c>
      <c r="E65" s="726"/>
      <c r="F65" s="212" t="s">
        <v>168</v>
      </c>
    </row>
    <row r="66" spans="1:12" ht="24" customHeight="1">
      <c r="A66" s="11" t="s">
        <v>323</v>
      </c>
      <c r="B66" s="717" t="s">
        <v>397</v>
      </c>
      <c r="C66" s="718"/>
      <c r="D66" s="725">
        <v>50000</v>
      </c>
      <c r="E66" s="726"/>
      <c r="F66" s="295" t="s">
        <v>536</v>
      </c>
      <c r="G66" s="7"/>
    </row>
    <row r="67" spans="1:12" ht="24" customHeight="1">
      <c r="A67" s="11" t="s">
        <v>324</v>
      </c>
      <c r="B67" s="711" t="s">
        <v>328</v>
      </c>
      <c r="C67" s="712"/>
      <c r="D67" s="743">
        <v>1200000</v>
      </c>
      <c r="E67" s="744"/>
      <c r="F67" s="155" t="s">
        <v>526</v>
      </c>
      <c r="G67" s="7"/>
    </row>
    <row r="68" spans="1:12" s="7" customFormat="1" ht="24" customHeight="1">
      <c r="A68" s="117" t="s">
        <v>169</v>
      </c>
      <c r="B68" s="711" t="s">
        <v>122</v>
      </c>
      <c r="C68" s="712"/>
      <c r="D68" s="743">
        <v>0</v>
      </c>
      <c r="E68" s="744"/>
      <c r="F68" s="155"/>
      <c r="G68" s="79"/>
      <c r="H68" s="79"/>
      <c r="I68" s="79"/>
      <c r="J68" s="79"/>
      <c r="K68" s="79"/>
      <c r="L68" s="79"/>
    </row>
    <row r="69" spans="1:12" s="7" customFormat="1" ht="24" customHeight="1">
      <c r="A69" s="101" t="s">
        <v>325</v>
      </c>
      <c r="B69" s="711" t="s">
        <v>374</v>
      </c>
      <c r="C69" s="712"/>
      <c r="D69" s="743">
        <v>1061802</v>
      </c>
      <c r="E69" s="744"/>
      <c r="F69" s="266" t="s">
        <v>527</v>
      </c>
      <c r="G69" s="79"/>
      <c r="H69" s="79"/>
      <c r="I69" s="79"/>
      <c r="J69" s="79"/>
      <c r="K69" s="79"/>
      <c r="L69" s="79"/>
    </row>
    <row r="70" spans="1:12" ht="24" customHeight="1">
      <c r="A70" s="101" t="s">
        <v>326</v>
      </c>
      <c r="B70" s="687" t="s">
        <v>327</v>
      </c>
      <c r="C70" s="688"/>
      <c r="D70" s="721">
        <f>SUM(D35+D49+D61+D68+D69+D65+D66+D67)</f>
        <v>23361000</v>
      </c>
      <c r="E70" s="722"/>
      <c r="F70" s="87"/>
    </row>
    <row r="71" spans="1:12" ht="24" customHeight="1">
      <c r="A71" s="103"/>
      <c r="B71" s="103" t="s">
        <v>140</v>
      </c>
      <c r="C71" s="103"/>
      <c r="D71" s="12"/>
      <c r="E71" s="103"/>
      <c r="F71" s="103"/>
    </row>
  </sheetData>
  <mergeCells count="80">
    <mergeCell ref="D1:F1"/>
    <mergeCell ref="B66:C66"/>
    <mergeCell ref="B67:C67"/>
    <mergeCell ref="B68:C68"/>
    <mergeCell ref="B69:C69"/>
    <mergeCell ref="D67:E67"/>
    <mergeCell ref="D68:E68"/>
    <mergeCell ref="D69:E69"/>
    <mergeCell ref="D44:E44"/>
    <mergeCell ref="D45:E45"/>
    <mergeCell ref="D46:E46"/>
    <mergeCell ref="D57:E57"/>
    <mergeCell ref="D58:E58"/>
    <mergeCell ref="D59:E59"/>
    <mergeCell ref="D60:E60"/>
    <mergeCell ref="B47:C47"/>
    <mergeCell ref="B70:C70"/>
    <mergeCell ref="D70:E70"/>
    <mergeCell ref="D66:E66"/>
    <mergeCell ref="D49:E49"/>
    <mergeCell ref="D50:E50"/>
    <mergeCell ref="D51:E51"/>
    <mergeCell ref="D52:E52"/>
    <mergeCell ref="D53:E53"/>
    <mergeCell ref="D54:E54"/>
    <mergeCell ref="D61:E61"/>
    <mergeCell ref="D62:E62"/>
    <mergeCell ref="D63:E63"/>
    <mergeCell ref="D64:E64"/>
    <mergeCell ref="D65:E65"/>
    <mergeCell ref="D55:E55"/>
    <mergeCell ref="D56:E56"/>
    <mergeCell ref="D47:E47"/>
    <mergeCell ref="D48:E48"/>
    <mergeCell ref="B36:B43"/>
    <mergeCell ref="C36:C38"/>
    <mergeCell ref="D36:E38"/>
    <mergeCell ref="D39:E39"/>
    <mergeCell ref="D40:E40"/>
    <mergeCell ref="D41:E41"/>
    <mergeCell ref="D42:E42"/>
    <mergeCell ref="D43:E43"/>
    <mergeCell ref="A34:C34"/>
    <mergeCell ref="D34:E34"/>
    <mergeCell ref="D35:E35"/>
    <mergeCell ref="B26:C26"/>
    <mergeCell ref="B30:C30"/>
    <mergeCell ref="D30:E30"/>
    <mergeCell ref="D31:E31"/>
    <mergeCell ref="D26:E26"/>
    <mergeCell ref="D28:E28"/>
    <mergeCell ref="B29:C29"/>
    <mergeCell ref="D29:E29"/>
    <mergeCell ref="B23:C23"/>
    <mergeCell ref="B24:C24"/>
    <mergeCell ref="D22:E22"/>
    <mergeCell ref="B25:C25"/>
    <mergeCell ref="D23:E23"/>
    <mergeCell ref="D24:E24"/>
    <mergeCell ref="D25:E25"/>
    <mergeCell ref="D21:E21"/>
    <mergeCell ref="D18:E18"/>
    <mergeCell ref="D19:E19"/>
    <mergeCell ref="D20:E20"/>
    <mergeCell ref="D27:E27"/>
    <mergeCell ref="D14:E14"/>
    <mergeCell ref="D16:E16"/>
    <mergeCell ref="D17:E17"/>
    <mergeCell ref="D8:E8"/>
    <mergeCell ref="D9:E9"/>
    <mergeCell ref="D10:E10"/>
    <mergeCell ref="D11:E11"/>
    <mergeCell ref="D12:E12"/>
    <mergeCell ref="D7:E7"/>
    <mergeCell ref="D13:E13"/>
    <mergeCell ref="A2:F2"/>
    <mergeCell ref="D3:E3"/>
    <mergeCell ref="A5:C5"/>
    <mergeCell ref="D5:E5"/>
    <mergeCell ref="D6:E6"/>
  </mergeCells>
  <phoneticPr fontId="5"/>
  <dataValidations count="1">
    <dataValidation type="list" allowBlank="1" showInputMessage="1" showErrorMessage="1" sqref="G1" xr:uid="{00000000-0002-0000-0800-000000000000}">
      <formula1>"○,×"</formula1>
    </dataValidation>
  </dataValidations>
  <pageMargins left="0.70866141732283472" right="0.70866141732283472" top="0.74803149606299213" bottom="0.74803149606299213" header="0.31496062992125984" footer="0.31496062992125984"/>
  <pageSetup paperSize="9" scale="76" orientation="portrait" blackAndWhite="1" r:id="rId1"/>
  <rowBreaks count="1" manualBreakCount="1">
    <brk id="3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記入例（別紙１）</vt:lpstr>
      <vt:lpstr>別紙１</vt:lpstr>
      <vt:lpstr>様式７</vt:lpstr>
      <vt:lpstr>様式８-1号</vt:lpstr>
      <vt:lpstr>様式８-2</vt:lpstr>
      <vt:lpstr>【参考】様式８-2　記入例</vt:lpstr>
      <vt:lpstr>様式9号</vt:lpstr>
      <vt:lpstr>様式10 </vt:lpstr>
      <vt:lpstr>【参考】様式10 記入例</vt:lpstr>
      <vt:lpstr>参考様式</vt:lpstr>
      <vt:lpstr>様式11</vt:lpstr>
      <vt:lpstr>様式12</vt:lpstr>
      <vt:lpstr>'【参考】様式10 記入例'!Print_Area</vt:lpstr>
      <vt:lpstr>'【参考】様式８-2　記入例'!Print_Area</vt:lpstr>
      <vt:lpstr>'記入例（別紙１）'!Print_Area</vt:lpstr>
      <vt:lpstr>参考様式!Print_Area</vt:lpstr>
      <vt:lpstr>別紙１!Print_Area</vt:lpstr>
      <vt:lpstr>'様式10 '!Print_Area</vt:lpstr>
      <vt:lpstr>様式11!Print_Area</vt:lpstr>
      <vt:lpstr>様式12!Print_Area</vt:lpstr>
      <vt:lpstr>様式７!Print_Area</vt:lpstr>
      <vt:lpstr>'様式８-1号'!Print_Area</vt:lpstr>
      <vt:lpstr>'様式８-2'!Print_Area</vt:lpstr>
      <vt:lpstr>様式9号!Print_Area</vt:lpstr>
      <vt:lpstr>様式11!Print_Titles</vt:lpstr>
      <vt:lpstr>様式12!Print_Titles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町田祐一郎</dc:creator>
  <cp:lastModifiedBy>岡﨑三奈</cp:lastModifiedBy>
  <cp:lastPrinted>2025-02-14T08:00:25Z</cp:lastPrinted>
  <dcterms:created xsi:type="dcterms:W3CDTF">2021-08-19T07:42:07Z</dcterms:created>
  <dcterms:modified xsi:type="dcterms:W3CDTF">2026-02-24T11:15:25Z</dcterms:modified>
</cp:coreProperties>
</file>