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netfile-sv01\都市整備部\建築指導課\審査指導係\★不要データ（このフォルダはR8.10.30に削除します）\05.宮﨑\21.手数料関係\複数棟ある場合の取扱い\"/>
    </mc:Choice>
  </mc:AlternateContent>
  <xr:revisionPtr revIDLastSave="0" documentId="13_ncr:1_{02FD6C19-4BC6-4991-96F3-2EB3E258C142}" xr6:coauthVersionLast="47" xr6:coauthVersionMax="47" xr10:uidLastSave="{00000000-0000-0000-0000-000000000000}"/>
  <bookViews>
    <workbookView xWindow="-120" yWindow="-120" windowWidth="29040" windowHeight="15720" xr2:uid="{D71B4A80-BABA-478D-8018-7D2D6BA96ED9}"/>
  </bookViews>
  <sheets>
    <sheet name="確認申請 " sheetId="17" r:id="rId1"/>
    <sheet name="確認申請  (記入例)" sheetId="23" r:id="rId2"/>
    <sheet name="省エネ適判" sheetId="16" r:id="rId3"/>
    <sheet name="省エネ適判 (記入例)" sheetId="24" r:id="rId4"/>
    <sheet name="完了検査" sheetId="15" r:id="rId5"/>
    <sheet name="完了検査 (記入例)" sheetId="25" r:id="rId6"/>
  </sheets>
  <definedNames>
    <definedName name="_xlnm.Print_Area" localSheetId="0">'確認申請 '!$A$1:$G$44</definedName>
    <definedName name="_xlnm.Print_Area" localSheetId="1">'確認申請  (記入例)'!$A$1:$G$44</definedName>
    <definedName name="_xlnm.Print_Area" localSheetId="4">完了検査!$A$1:$G$44</definedName>
    <definedName name="_xlnm.Print_Area" localSheetId="5">'完了検査 (記入例)'!$A$1:$G$44</definedName>
    <definedName name="_xlnm.Print_Area" localSheetId="2">省エネ適判!$A$1:$G$44</definedName>
    <definedName name="_xlnm.Print_Area" localSheetId="3">'省エネ適判 (記入例)'!$A$1:$G$44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5" l="1"/>
  <c r="D42" i="25"/>
  <c r="F39" i="25"/>
  <c r="B33" i="25"/>
  <c r="B30" i="25"/>
  <c r="F37" i="24"/>
  <c r="F34" i="24"/>
  <c r="F31" i="24"/>
  <c r="F22" i="24"/>
  <c r="F20" i="24"/>
  <c r="F18" i="24"/>
  <c r="C26" i="24" s="1"/>
  <c r="Q14" i="24"/>
  <c r="P14" i="24"/>
  <c r="O14" i="24"/>
  <c r="Q13" i="24"/>
  <c r="P13" i="24"/>
  <c r="O13" i="24"/>
  <c r="Q12" i="24"/>
  <c r="P12" i="24"/>
  <c r="O12" i="24"/>
  <c r="E43" i="23"/>
  <c r="A43" i="23"/>
  <c r="A39" i="23"/>
  <c r="B31" i="23"/>
  <c r="D29" i="23"/>
  <c r="F28" i="23"/>
  <c r="F27" i="23"/>
  <c r="E23" i="23"/>
  <c r="F22" i="23"/>
  <c r="E43" i="17"/>
  <c r="F43" i="15"/>
  <c r="D42" i="15"/>
  <c r="A43" i="17"/>
  <c r="F39" i="15"/>
  <c r="D29" i="17"/>
  <c r="A39" i="17"/>
  <c r="F22" i="17"/>
  <c r="F28" i="17"/>
  <c r="B31" i="17"/>
  <c r="F27" i="17"/>
  <c r="E23" i="17"/>
  <c r="F35" i="25" l="1"/>
  <c r="C41" i="24"/>
  <c r="F44" i="24"/>
  <c r="B34" i="23"/>
  <c r="F36" i="23" s="1"/>
  <c r="F31" i="16"/>
  <c r="F34" i="16"/>
  <c r="F37" i="16"/>
  <c r="B33" i="15"/>
  <c r="B30" i="15"/>
  <c r="F35" i="15" l="1"/>
  <c r="C41" i="16"/>
  <c r="Q14" i="16"/>
  <c r="F22" i="16" s="1"/>
  <c r="Q13" i="16"/>
  <c r="Q12" i="16"/>
  <c r="P14" i="16"/>
  <c r="P13" i="16"/>
  <c r="F20" i="16" s="1"/>
  <c r="P12" i="16"/>
  <c r="O14" i="16"/>
  <c r="O13" i="16"/>
  <c r="O12" i="16"/>
  <c r="B34" i="17"/>
  <c r="F18" i="16" l="1"/>
  <c r="C26" i="16" s="1"/>
  <c r="F44" i="16" s="1"/>
  <c r="F36" i="17"/>
</calcChain>
</file>

<file path=xl/sharedStrings.xml><?xml version="1.0" encoding="utf-8"?>
<sst xmlns="http://schemas.openxmlformats.org/spreadsheetml/2006/main" count="659" uniqueCount="201">
  <si>
    <t>建築確認等申請手数料チェックシート</t>
    <rPh sb="0" eb="2">
      <t>ケンチク</t>
    </rPh>
    <rPh sb="2" eb="4">
      <t>カクニン</t>
    </rPh>
    <rPh sb="4" eb="5">
      <t>トウ</t>
    </rPh>
    <rPh sb="5" eb="7">
      <t>シンセイ</t>
    </rPh>
    <rPh sb="7" eb="10">
      <t>テスウリョウ</t>
    </rPh>
    <phoneticPr fontId="2"/>
  </si>
  <si>
    <t>手数料については、市のHPより≪各種手数料について≫をご参照ください。</t>
    <rPh sb="0" eb="3">
      <t>テスウリョウ</t>
    </rPh>
    <rPh sb="9" eb="10">
      <t>シ</t>
    </rPh>
    <rPh sb="16" eb="18">
      <t>カクシュ</t>
    </rPh>
    <rPh sb="18" eb="21">
      <t>テスウリョウ</t>
    </rPh>
    <rPh sb="28" eb="30">
      <t>サンショウ</t>
    </rPh>
    <phoneticPr fontId="2"/>
  </si>
  <si>
    <t>https://www.city.sasebo.lg.jp/tosiseibi/kentiku/09-04kakushutesuryou.html</t>
    <phoneticPr fontId="2"/>
  </si>
  <si>
    <t>　　なお、記入にあたっては、納付者又は代理者ご自身で申請内容を十分ご確認の上提出ください。</t>
  </si>
  <si>
    <t>(A-1)確認申請手数料</t>
    <rPh sb="5" eb="7">
      <t>カクニン</t>
    </rPh>
    <rPh sb="7" eb="9">
      <t>シンセイ</t>
    </rPh>
    <rPh sb="9" eb="12">
      <t>テスウリョウ</t>
    </rPh>
    <phoneticPr fontId="2"/>
  </si>
  <si>
    <t>(A-2)省エネ仕様基準加算手数料</t>
    <rPh sb="5" eb="6">
      <t>ショウ</t>
    </rPh>
    <rPh sb="8" eb="10">
      <t>シヨウ</t>
    </rPh>
    <rPh sb="10" eb="12">
      <t>キジュン</t>
    </rPh>
    <rPh sb="12" eb="14">
      <t>カサン</t>
    </rPh>
    <phoneticPr fontId="2"/>
  </si>
  <si>
    <t>□</t>
    <phoneticPr fontId="2"/>
  </si>
  <si>
    <t>種別及び床面積の区分</t>
    <rPh sb="0" eb="2">
      <t>シュベツ</t>
    </rPh>
    <rPh sb="2" eb="3">
      <t>オヨ</t>
    </rPh>
    <rPh sb="4" eb="7">
      <t>ユカメンセキ</t>
    </rPh>
    <rPh sb="8" eb="10">
      <t>クブン</t>
    </rPh>
    <phoneticPr fontId="2"/>
  </si>
  <si>
    <t>手数料</t>
    <rPh sb="0" eb="3">
      <t>テスウリョウ</t>
    </rPh>
    <phoneticPr fontId="2"/>
  </si>
  <si>
    <t>用途及び床面積の区分</t>
    <rPh sb="0" eb="2">
      <t>ヨウト</t>
    </rPh>
    <rPh sb="2" eb="3">
      <t>オヨ</t>
    </rPh>
    <rPh sb="4" eb="7">
      <t>ユカメンセキ</t>
    </rPh>
    <rPh sb="8" eb="10">
      <t>クブン</t>
    </rPh>
    <phoneticPr fontId="2"/>
  </si>
  <si>
    <t>■</t>
    <phoneticPr fontId="2"/>
  </si>
  <si>
    <t>手数料納付者（建築主等）</t>
    <rPh sb="0" eb="3">
      <t>テスウリョウ</t>
    </rPh>
    <rPh sb="3" eb="6">
      <t>ノウフシャ</t>
    </rPh>
    <rPh sb="7" eb="10">
      <t>ケンチクヌシ</t>
    </rPh>
    <rPh sb="10" eb="11">
      <t>ナド</t>
    </rPh>
    <phoneticPr fontId="2"/>
  </si>
  <si>
    <t>●●　●●</t>
  </si>
  <si>
    <t>建築物</t>
    <rPh sb="0" eb="3">
      <t>ケンチクブツ</t>
    </rPh>
    <phoneticPr fontId="2"/>
  </si>
  <si>
    <t>30㎡以内</t>
    <rPh sb="3" eb="5">
      <t>イナイ</t>
    </rPh>
    <phoneticPr fontId="2"/>
  </si>
  <si>
    <t>一戸建て住宅</t>
    <rPh sb="0" eb="1">
      <t>イチ</t>
    </rPh>
    <rPh sb="1" eb="3">
      <t>コダ</t>
    </rPh>
    <rPh sb="4" eb="6">
      <t>ジュウタク</t>
    </rPh>
    <phoneticPr fontId="2"/>
  </si>
  <si>
    <t>200㎡未満</t>
    <rPh sb="4" eb="6">
      <t>ミマン</t>
    </rPh>
    <phoneticPr fontId="2"/>
  </si>
  <si>
    <t>その他</t>
    <rPh sb="2" eb="3">
      <t>タ</t>
    </rPh>
    <phoneticPr fontId="2"/>
  </si>
  <si>
    <t>納付書の宛名・住所</t>
  </si>
  <si>
    <t>宛名：</t>
  </si>
  <si>
    <t>30㎡を超え100㎡以内</t>
    <rPh sb="4" eb="5">
      <t>コ</t>
    </rPh>
    <rPh sb="10" eb="12">
      <t>イナイ</t>
    </rPh>
    <phoneticPr fontId="2"/>
  </si>
  <si>
    <t>200㎡以上</t>
    <rPh sb="4" eb="6">
      <t>イジョウ</t>
    </rPh>
    <phoneticPr fontId="2"/>
  </si>
  <si>
    <t>住所：</t>
  </si>
  <si>
    <t>100㎡を超え200㎡以内</t>
    <rPh sb="5" eb="6">
      <t>コ</t>
    </rPh>
    <rPh sb="11" eb="13">
      <t>イナイ</t>
    </rPh>
    <phoneticPr fontId="2"/>
  </si>
  <si>
    <t>共同住宅等</t>
    <rPh sb="0" eb="4">
      <t>キョウドウジュウタク</t>
    </rPh>
    <rPh sb="4" eb="5">
      <t>トウ</t>
    </rPh>
    <phoneticPr fontId="2"/>
  </si>
  <si>
    <t>300㎡未満</t>
    <rPh sb="4" eb="6">
      <t>ミマン</t>
    </rPh>
    <phoneticPr fontId="2"/>
  </si>
  <si>
    <t>物件名</t>
    <rPh sb="0" eb="3">
      <t>ブッケンメイ</t>
    </rPh>
    <phoneticPr fontId="2"/>
  </si>
  <si>
    <t>●●邸新築工事</t>
    <rPh sb="2" eb="3">
      <t>テイ</t>
    </rPh>
    <rPh sb="3" eb="7">
      <t>シンチクコウジ</t>
    </rPh>
    <phoneticPr fontId="2"/>
  </si>
  <si>
    <t>200㎡を超え500㎡以内</t>
    <rPh sb="5" eb="6">
      <t>コ</t>
    </rPh>
    <rPh sb="11" eb="13">
      <t>イナイ</t>
    </rPh>
    <phoneticPr fontId="2"/>
  </si>
  <si>
    <t>300㎡以上2,000㎡未満</t>
    <rPh sb="4" eb="6">
      <t>イジョウ</t>
    </rPh>
    <rPh sb="12" eb="14">
      <t>ミマン</t>
    </rPh>
    <phoneticPr fontId="2"/>
  </si>
  <si>
    <t>500㎡を超え1,000㎡以内</t>
    <rPh sb="5" eb="6">
      <t>コ</t>
    </rPh>
    <rPh sb="13" eb="15">
      <t>イナイ</t>
    </rPh>
    <phoneticPr fontId="2"/>
  </si>
  <si>
    <t>2,000㎡以上5,000㎡未満</t>
    <rPh sb="6" eb="8">
      <t>イジョウ</t>
    </rPh>
    <rPh sb="14" eb="16">
      <t>ミマン</t>
    </rPh>
    <phoneticPr fontId="2"/>
  </si>
  <si>
    <t>1,000㎡を超え2,000㎡以内</t>
    <rPh sb="7" eb="8">
      <t>コ</t>
    </rPh>
    <rPh sb="15" eb="17">
      <t>イナイ</t>
    </rPh>
    <phoneticPr fontId="2"/>
  </si>
  <si>
    <t>5,000㎡以上</t>
    <rPh sb="6" eb="8">
      <t>イジョウ</t>
    </rPh>
    <phoneticPr fontId="2"/>
  </si>
  <si>
    <t>2,000㎡を超え10,000㎡以内</t>
    <rPh sb="7" eb="8">
      <t>コ</t>
    </rPh>
    <rPh sb="16" eb="18">
      <t>イナイ</t>
    </rPh>
    <phoneticPr fontId="2"/>
  </si>
  <si>
    <t>↑仕様基準の対象となる棟のみの床面積で算定します。</t>
    <rPh sb="1" eb="3">
      <t>シヨウ</t>
    </rPh>
    <rPh sb="3" eb="5">
      <t>キジュン</t>
    </rPh>
    <rPh sb="6" eb="8">
      <t>タイショウ</t>
    </rPh>
    <rPh sb="11" eb="12">
      <t>トウ</t>
    </rPh>
    <rPh sb="15" eb="16">
      <t>ユカ</t>
    </rPh>
    <rPh sb="16" eb="18">
      <t>メンセキ</t>
    </rPh>
    <rPh sb="19" eb="21">
      <t>サンテイ</t>
    </rPh>
    <phoneticPr fontId="2"/>
  </si>
  <si>
    <t>□</t>
  </si>
  <si>
    <t>10,000㎡を超え50,000㎡以内</t>
    <rPh sb="8" eb="9">
      <t>コ</t>
    </rPh>
    <rPh sb="17" eb="19">
      <t>イナイ</t>
    </rPh>
    <phoneticPr fontId="2"/>
  </si>
  <si>
    <t>50,000㎡を超えるもの</t>
    <rPh sb="8" eb="9">
      <t>コ</t>
    </rPh>
    <phoneticPr fontId="2"/>
  </si>
  <si>
    <t>建築設備</t>
    <rPh sb="0" eb="2">
      <t>ケンチク</t>
    </rPh>
    <rPh sb="2" eb="4">
      <t>セツビ</t>
    </rPh>
    <phoneticPr fontId="2"/>
  </si>
  <si>
    <t>建築設備(小荷物専用昇降機)</t>
    <rPh sb="0" eb="2">
      <t>ケンチク</t>
    </rPh>
    <rPh sb="2" eb="4">
      <t>セツビ</t>
    </rPh>
    <rPh sb="5" eb="6">
      <t>ショウ</t>
    </rPh>
    <rPh sb="6" eb="8">
      <t>ニモツ</t>
    </rPh>
    <rPh sb="8" eb="10">
      <t>センヨウ</t>
    </rPh>
    <rPh sb="10" eb="13">
      <t>ショウコウキ</t>
    </rPh>
    <phoneticPr fontId="2"/>
  </si>
  <si>
    <t>※(A-2)省エネ仕様基準加算手数料は、</t>
    <rPh sb="6" eb="7">
      <t>ショウ</t>
    </rPh>
    <rPh sb="9" eb="13">
      <t>シヨウキジュン</t>
    </rPh>
    <rPh sb="13" eb="15">
      <t>カサン</t>
    </rPh>
    <rPh sb="15" eb="18">
      <t>テスウリョウ</t>
    </rPh>
    <phoneticPr fontId="2"/>
  </si>
  <si>
    <t>工作物</t>
    <rPh sb="0" eb="3">
      <t>コウサクブツ</t>
    </rPh>
    <phoneticPr fontId="2"/>
  </si>
  <si>
    <r>
      <t>　(A-1)確認申請手数料に</t>
    </r>
    <r>
      <rPr>
        <b/>
        <sz val="11"/>
        <color theme="1"/>
        <rFont val="游ゴシック Light"/>
        <family val="3"/>
        <charset val="128"/>
        <scheme val="major"/>
      </rPr>
      <t>加算</t>
    </r>
    <r>
      <rPr>
        <sz val="11"/>
        <color theme="1"/>
        <rFont val="游ゴシック Light"/>
        <family val="3"/>
        <charset val="128"/>
        <scheme val="major"/>
      </rPr>
      <t>する。</t>
    </r>
    <rPh sb="6" eb="8">
      <t>カクニン</t>
    </rPh>
    <rPh sb="8" eb="10">
      <t>シンセイ</t>
    </rPh>
    <rPh sb="10" eb="13">
      <t>テスウリョウ</t>
    </rPh>
    <rPh sb="14" eb="16">
      <t>カサン</t>
    </rPh>
    <phoneticPr fontId="2"/>
  </si>
  <si>
    <t>㎡</t>
    <phoneticPr fontId="2"/>
  </si>
  <si>
    <t>(A-1)</t>
    <phoneticPr fontId="2"/>
  </si>
  <si>
    <t>円</t>
    <phoneticPr fontId="2"/>
  </si>
  <si>
    <t>【省エネ仕様基準手数料】</t>
    <rPh sb="1" eb="2">
      <t>ショウ</t>
    </rPh>
    <rPh sb="4" eb="6">
      <t>シヨウ</t>
    </rPh>
    <rPh sb="6" eb="8">
      <t>キジュン</t>
    </rPh>
    <rPh sb="8" eb="11">
      <t>テスウリョウ</t>
    </rPh>
    <phoneticPr fontId="2"/>
  </si>
  <si>
    <t>(A-2)</t>
    <phoneticPr fontId="2"/>
  </si>
  <si>
    <t>(A-1)+(A-2)</t>
    <phoneticPr fontId="2"/>
  </si>
  <si>
    <t>確認申請合計手数料</t>
  </si>
  <si>
    <t>円</t>
  </si>
  <si>
    <t>添付済み</t>
    <rPh sb="0" eb="3">
      <t>テンプズ</t>
    </rPh>
    <phoneticPr fontId="2"/>
  </si>
  <si>
    <t>後日添付</t>
    <rPh sb="0" eb="2">
      <t>ゴジツ</t>
    </rPh>
    <rPh sb="2" eb="4">
      <t>テンプ</t>
    </rPh>
    <phoneticPr fontId="2"/>
  </si>
  <si>
    <t>省エネ適判手数料チェックシート</t>
  </si>
  <si>
    <t>(省エネ適判)建築物の用途</t>
    <rPh sb="1" eb="2">
      <t>ショウ</t>
    </rPh>
    <rPh sb="4" eb="6">
      <t>テキハン</t>
    </rPh>
    <rPh sb="7" eb="10">
      <t>ケンチクブツ</t>
    </rPh>
    <rPh sb="11" eb="13">
      <t>ヨウト</t>
    </rPh>
    <phoneticPr fontId="2"/>
  </si>
  <si>
    <t>(省エネ適判)手数料：①住宅の場合</t>
    <rPh sb="1" eb="2">
      <t>ショウ</t>
    </rPh>
    <rPh sb="4" eb="6">
      <t>テキハン</t>
    </rPh>
    <rPh sb="7" eb="10">
      <t>テスウリョウ</t>
    </rPh>
    <rPh sb="12" eb="14">
      <t>ジュウタク</t>
    </rPh>
    <rPh sb="15" eb="17">
      <t>バアイ</t>
    </rPh>
    <phoneticPr fontId="2"/>
  </si>
  <si>
    <t>住宅(一戸建て住宅、共同住宅等)</t>
    <rPh sb="0" eb="2">
      <t>ジュウタク</t>
    </rPh>
    <rPh sb="3" eb="6">
      <t>イチコダ</t>
    </rPh>
    <rPh sb="7" eb="9">
      <t>ジュウタク</t>
    </rPh>
    <rPh sb="10" eb="14">
      <t>キョウドウジュウタク</t>
    </rPh>
    <rPh sb="14" eb="15">
      <t>トウ</t>
    </rPh>
    <phoneticPr fontId="2"/>
  </si>
  <si>
    <t>延べ面積</t>
    <rPh sb="0" eb="1">
      <t>ノベ</t>
    </rPh>
    <rPh sb="2" eb="4">
      <t>メンセキ</t>
    </rPh>
    <phoneticPr fontId="2"/>
  </si>
  <si>
    <t>仕様基準</t>
    <rPh sb="0" eb="2">
      <t>シヨウ</t>
    </rPh>
    <rPh sb="2" eb="4">
      <t>キジュン</t>
    </rPh>
    <phoneticPr fontId="2"/>
  </si>
  <si>
    <t>仕様・計算併用法</t>
    <rPh sb="0" eb="2">
      <t>シヨウ</t>
    </rPh>
    <rPh sb="3" eb="5">
      <t>ケイサン</t>
    </rPh>
    <rPh sb="5" eb="8">
      <t>ヘイヨウホウ</t>
    </rPh>
    <phoneticPr fontId="2"/>
  </si>
  <si>
    <t>標準計算法</t>
    <rPh sb="0" eb="2">
      <t>ヒョウジュン</t>
    </rPh>
    <rPh sb="2" eb="5">
      <t>ケイサンホウ</t>
    </rPh>
    <phoneticPr fontId="2"/>
  </si>
  <si>
    <t>非住宅（工場・倉庫等）</t>
    <rPh sb="0" eb="3">
      <t>ヒジュウタク</t>
    </rPh>
    <rPh sb="4" eb="6">
      <t>コウジョウ</t>
    </rPh>
    <rPh sb="7" eb="9">
      <t>ソウコ</t>
    </rPh>
    <rPh sb="9" eb="10">
      <t>トウ</t>
    </rPh>
    <phoneticPr fontId="2"/>
  </si>
  <si>
    <t>非住宅（工場・倉庫等以外）</t>
    <rPh sb="9" eb="10">
      <t>トウ</t>
    </rPh>
    <phoneticPr fontId="2"/>
  </si>
  <si>
    <t>複合建築物</t>
    <rPh sb="0" eb="2">
      <t>フクゴウ</t>
    </rPh>
    <rPh sb="2" eb="5">
      <t>ケンチクブツ</t>
    </rPh>
    <phoneticPr fontId="2"/>
  </si>
  <si>
    <t>共同住宅</t>
    <rPh sb="0" eb="4">
      <t>キョウドウジュウタク</t>
    </rPh>
    <phoneticPr fontId="2"/>
  </si>
  <si>
    <t>300㎡未満</t>
    <rPh sb="3" eb="6">
      <t>ヘイベイミマン</t>
    </rPh>
    <phoneticPr fontId="2"/>
  </si>
  <si>
    <t>300㎡以上2,000㎡未満</t>
    <rPh sb="4" eb="6">
      <t>イジョウ</t>
    </rPh>
    <rPh sb="11" eb="14">
      <t>ヘイベイミマン</t>
    </rPh>
    <phoneticPr fontId="2"/>
  </si>
  <si>
    <t>(省エネ適判)評価方法</t>
    <rPh sb="1" eb="2">
      <t>ショウ</t>
    </rPh>
    <rPh sb="4" eb="6">
      <t>テキハン</t>
    </rPh>
    <rPh sb="7" eb="9">
      <t>ヒョウカ</t>
    </rPh>
    <rPh sb="9" eb="11">
      <t>ホウホウ</t>
    </rPh>
    <phoneticPr fontId="2"/>
  </si>
  <si>
    <t>2,000㎡以上5,000㎡未満</t>
    <rPh sb="5" eb="8">
      <t>ヘイベイイジョウ</t>
    </rPh>
    <rPh sb="14" eb="16">
      <t>ミマン</t>
    </rPh>
    <phoneticPr fontId="2"/>
  </si>
  <si>
    <t>仕様・計算併用法</t>
    <rPh sb="0" eb="2">
      <t>シヨウ</t>
    </rPh>
    <rPh sb="3" eb="5">
      <t>ケイサン</t>
    </rPh>
    <rPh sb="5" eb="7">
      <t>ヘイヨウ</t>
    </rPh>
    <rPh sb="7" eb="8">
      <t>ホウ</t>
    </rPh>
    <phoneticPr fontId="2"/>
  </si>
  <si>
    <t>標準計算法</t>
    <rPh sb="0" eb="2">
      <t>ヒョウジュン</t>
    </rPh>
    <rPh sb="2" eb="4">
      <t>ケイサン</t>
    </rPh>
    <rPh sb="4" eb="5">
      <t>ホウ</t>
    </rPh>
    <phoneticPr fontId="2"/>
  </si>
  <si>
    <t>円</t>
    <rPh sb="0" eb="1">
      <t>エン</t>
    </rPh>
    <phoneticPr fontId="2"/>
  </si>
  <si>
    <t>簡易な評価方法</t>
    <rPh sb="0" eb="2">
      <t>カンイ</t>
    </rPh>
    <rPh sb="3" eb="5">
      <t>ヒョウカ</t>
    </rPh>
    <rPh sb="5" eb="7">
      <t>ホウホウ</t>
    </rPh>
    <phoneticPr fontId="2"/>
  </si>
  <si>
    <t>(省エネ適判)手数料：②非住宅で簡易な評価方法</t>
    <rPh sb="1" eb="2">
      <t>ショウ</t>
    </rPh>
    <rPh sb="4" eb="6">
      <t>テキハン</t>
    </rPh>
    <rPh sb="7" eb="10">
      <t>テスウリョウ</t>
    </rPh>
    <rPh sb="12" eb="15">
      <t>ヒジュウタク</t>
    </rPh>
    <rPh sb="16" eb="18">
      <t>カンイ</t>
    </rPh>
    <rPh sb="19" eb="23">
      <t>ヒョウカホウホウ</t>
    </rPh>
    <phoneticPr fontId="2"/>
  </si>
  <si>
    <t>標準入力法</t>
    <rPh sb="0" eb="5">
      <t>ヒョウジュンニュウリョクホウ</t>
    </rPh>
    <phoneticPr fontId="2"/>
  </si>
  <si>
    <t>延べ面積</t>
    <rPh sb="0" eb="1">
      <t>ノ</t>
    </rPh>
    <rPh sb="2" eb="4">
      <t>メンセキ</t>
    </rPh>
    <phoneticPr fontId="2"/>
  </si>
  <si>
    <t>工場・倉庫等</t>
    <rPh sb="0" eb="2">
      <t>コウジョウ</t>
    </rPh>
    <rPh sb="3" eb="6">
      <t>ソウコトウ</t>
    </rPh>
    <phoneticPr fontId="2"/>
  </si>
  <si>
    <t>工場・倉庫等以外</t>
    <phoneticPr fontId="2"/>
  </si>
  <si>
    <t>300㎡未満</t>
    <phoneticPr fontId="2"/>
  </si>
  <si>
    <t>300㎡以上1,000㎡未満</t>
    <phoneticPr fontId="2"/>
  </si>
  <si>
    <t>1,000㎡以上2,000㎡未満</t>
  </si>
  <si>
    <t>　　　　　　　　　　　　　　　　　　　　　　　　　　　　　　　　　　　　　　　　　　　　　　　　　　　　　　　　　　　　　　　　　　　　　　　　　　　　　　　　　　　　　　　　　　　　　　　　　　　　　　　　　　　　　　　　　　　　　　　　　　　　　　　　　　　　　　　　　　　　　　　　　　　　　　　　　　　　　　　　　　　　　　　　　　　　　　　　　　　　　　　　　　　　　　　　　　　　　　　　　　　　　　　　　　　　　　　　　　　　　　　　　　　　　　　　　　　　　　　　　　　　　　　　　　　　　　　　　　　　　　　　　　　　　　　　　　　　　　　　　　　　　　　　　　　　　　　　　　　　　　　　　　　　　　　　　　　　　　　　　　　　　　　　　　　　　　　　　　　　　　　　　　　　　　　　　　　　　　　　　　　　　　　　　　　　　　　　　　　　　　　　　　　　　　　　　　　　　　　　　　　　　　　　　　　　　　　　　　　　　　　　　　　　　　　　　　　　　　　　　　　　　　　　　　　　　　　　　　　　　　　　　　　　　　　　　　　　　　　　　　　　　　　　　　　　　　　　　　　　　　　　　　　　　　　　　　　　　　　　　　　　　　　　　　　　　　　　　　　　　　　　　　　　　　　　　　　　　　　　　　　　　　　　　　　　　　　　　　　　　　　　　　　　　　　　　　　　　　　　　　　　　　　　　　　　　　　　　　　　　　　　　　　　　　　　　　　　　　　　　　　　　　　　　　　　　　　　　　　　　　　　　　　　　　　　</t>
    <phoneticPr fontId="2"/>
  </si>
  <si>
    <t>2,000㎡以上5,000㎡未満</t>
  </si>
  <si>
    <t>5,000㎡以上10,000㎡未満</t>
  </si>
  <si>
    <t>10,000㎡以上25,000㎡未満</t>
  </si>
  <si>
    <t>(省エネ適判)</t>
    <phoneticPr fontId="2"/>
  </si>
  <si>
    <t>25,000㎡以上</t>
  </si>
  <si>
    <t>省エネ適判手数料（住宅＋非住宅）合計</t>
  </si>
  <si>
    <t>(省エネ適判)手数料：③非住宅で評価手法が標準入力の場合</t>
    <rPh sb="12" eb="15">
      <t>ヒジュウタク</t>
    </rPh>
    <rPh sb="16" eb="18">
      <t>ヒョウカ</t>
    </rPh>
    <rPh sb="18" eb="20">
      <t>シュホウ</t>
    </rPh>
    <rPh sb="21" eb="25">
      <t>ヒョウジュンニュウリョク</t>
    </rPh>
    <rPh sb="26" eb="28">
      <t>バアイ</t>
    </rPh>
    <phoneticPr fontId="2"/>
  </si>
  <si>
    <t>工場・倉庫等以外</t>
  </si>
  <si>
    <t>300㎡未満</t>
  </si>
  <si>
    <t>300㎡以上1,000㎡未満</t>
  </si>
  <si>
    <t>完了検査申請手数料チェックシート</t>
    <rPh sb="0" eb="2">
      <t>カンリョウ</t>
    </rPh>
    <rPh sb="2" eb="4">
      <t>ケンサ</t>
    </rPh>
    <rPh sb="4" eb="6">
      <t>シンセイ</t>
    </rPh>
    <rPh sb="6" eb="9">
      <t>テスウリョウ</t>
    </rPh>
    <phoneticPr fontId="2"/>
  </si>
  <si>
    <t>完了検査手数料</t>
    <rPh sb="0" eb="2">
      <t>カンリョウ</t>
    </rPh>
    <rPh sb="2" eb="4">
      <t>ケンサ</t>
    </rPh>
    <rPh sb="4" eb="7">
      <t>テスウリョウ</t>
    </rPh>
    <phoneticPr fontId="2"/>
  </si>
  <si>
    <t>省エネ基準に係る検査手数料</t>
    <rPh sb="0" eb="1">
      <t>ショウ</t>
    </rPh>
    <rPh sb="3" eb="5">
      <t>キジュン</t>
    </rPh>
    <rPh sb="6" eb="7">
      <t>カカ</t>
    </rPh>
    <rPh sb="8" eb="10">
      <t>ケンサ</t>
    </rPh>
    <rPh sb="10" eb="13">
      <t>テスウリョウ</t>
    </rPh>
    <phoneticPr fontId="2"/>
  </si>
  <si>
    <t>(C-1)</t>
    <phoneticPr fontId="2"/>
  </si>
  <si>
    <t>(C-2)</t>
    <phoneticPr fontId="2"/>
  </si>
  <si>
    <t>床面積の区分</t>
    <rPh sb="0" eb="3">
      <t>ユカメンセキ</t>
    </rPh>
    <rPh sb="4" eb="6">
      <t>クブン</t>
    </rPh>
    <phoneticPr fontId="2"/>
  </si>
  <si>
    <t>(C-3)</t>
    <phoneticPr fontId="2"/>
  </si>
  <si>
    <r>
      <t>中間検査　</t>
    </r>
    <r>
      <rPr>
        <b/>
        <sz val="12"/>
        <color theme="1"/>
        <rFont val="游ゴシック Light"/>
        <family val="3"/>
        <charset val="128"/>
        <scheme val="major"/>
      </rPr>
      <t>無</t>
    </r>
    <rPh sb="0" eb="2">
      <t>チュウカン</t>
    </rPh>
    <rPh sb="2" eb="4">
      <t>ケンサ</t>
    </rPh>
    <rPh sb="5" eb="6">
      <t>ナ</t>
    </rPh>
    <phoneticPr fontId="2"/>
  </si>
  <si>
    <r>
      <t>中間検査　</t>
    </r>
    <r>
      <rPr>
        <b/>
        <sz val="12"/>
        <color theme="1"/>
        <rFont val="游ゴシック Light"/>
        <family val="3"/>
        <charset val="128"/>
        <scheme val="major"/>
      </rPr>
      <t>有</t>
    </r>
    <rPh sb="0" eb="2">
      <t>チュウカン</t>
    </rPh>
    <rPh sb="2" eb="4">
      <t>ケンサ</t>
    </rPh>
    <rPh sb="5" eb="6">
      <t>アリ</t>
    </rPh>
    <phoneticPr fontId="2"/>
  </si>
  <si>
    <t>100㎡を超え200㎡以内</t>
  </si>
  <si>
    <t>(C-1またはC-2)+(C-3)</t>
    <phoneticPr fontId="2"/>
  </si>
  <si>
    <t>※記入ミス等による返金はできませんので、十分にご確認をお願いいたします。</t>
    <phoneticPr fontId="2"/>
  </si>
  <si>
    <t>法第６条第１項第一号</t>
    <rPh sb="0" eb="1">
      <t>ホウ</t>
    </rPh>
    <rPh sb="1" eb="2">
      <t>ダイ</t>
    </rPh>
    <rPh sb="3" eb="4">
      <t>ジョウ</t>
    </rPh>
    <rPh sb="4" eb="5">
      <t>ダイ</t>
    </rPh>
    <rPh sb="6" eb="7">
      <t>コウ</t>
    </rPh>
    <rPh sb="7" eb="8">
      <t>ダイ</t>
    </rPh>
    <rPh sb="8" eb="9">
      <t>イチ</t>
    </rPh>
    <rPh sb="9" eb="10">
      <t>ゴウ</t>
    </rPh>
    <phoneticPr fontId="2"/>
  </si>
  <si>
    <t>法第６条第１項第二号</t>
    <rPh sb="0" eb="1">
      <t>ホウ</t>
    </rPh>
    <rPh sb="1" eb="2">
      <t>ダイ</t>
    </rPh>
    <rPh sb="3" eb="4">
      <t>ジョウ</t>
    </rPh>
    <rPh sb="4" eb="5">
      <t>ダイ</t>
    </rPh>
    <rPh sb="6" eb="7">
      <t>コウ</t>
    </rPh>
    <rPh sb="7" eb="8">
      <t>ダイ</t>
    </rPh>
    <rPh sb="8" eb="9">
      <t>ニ</t>
    </rPh>
    <rPh sb="9" eb="10">
      <t>ゴウ</t>
    </rPh>
    <phoneticPr fontId="2"/>
  </si>
  <si>
    <t>法第６条第１項第三号</t>
    <rPh sb="0" eb="1">
      <t>ホウ</t>
    </rPh>
    <rPh sb="1" eb="2">
      <t>ダイ</t>
    </rPh>
    <rPh sb="3" eb="4">
      <t>ジョウ</t>
    </rPh>
    <rPh sb="4" eb="5">
      <t>ダイ</t>
    </rPh>
    <rPh sb="6" eb="7">
      <t>コウ</t>
    </rPh>
    <rPh sb="7" eb="8">
      <t>ダイ</t>
    </rPh>
    <rPh sb="8" eb="9">
      <t>サン</t>
    </rPh>
    <rPh sb="9" eb="10">
      <t>ゴウ</t>
    </rPh>
    <phoneticPr fontId="2"/>
  </si>
  <si>
    <t>◆　建築物の種類</t>
    <rPh sb="2" eb="5">
      <t>ケンチクブツ</t>
    </rPh>
    <rPh sb="6" eb="8">
      <t>シュルイ</t>
    </rPh>
    <phoneticPr fontId="2"/>
  </si>
  <si>
    <t>⇒　A-2手数料　不要</t>
    <rPh sb="5" eb="8">
      <t>テスウリョウ</t>
    </rPh>
    <rPh sb="9" eb="11">
      <t>フヨウ</t>
    </rPh>
    <phoneticPr fontId="2"/>
  </si>
  <si>
    <t>⇒　A-2手数料　必要</t>
    <rPh sb="5" eb="8">
      <t>テスウリョウ</t>
    </rPh>
    <rPh sb="9" eb="11">
      <t>ヒツヨウ</t>
    </rPh>
    <phoneticPr fontId="2"/>
  </si>
  <si>
    <t>◆　住宅用途で省エネ適判を省略する場合（三号建築物を除く）</t>
    <rPh sb="2" eb="4">
      <t>ジュウタク</t>
    </rPh>
    <rPh sb="4" eb="6">
      <t>ヨウト</t>
    </rPh>
    <rPh sb="7" eb="8">
      <t>ショウ</t>
    </rPh>
    <rPh sb="10" eb="12">
      <t>テキハン</t>
    </rPh>
    <rPh sb="13" eb="15">
      <t>ショウリャク</t>
    </rPh>
    <rPh sb="17" eb="19">
      <t>バアイ</t>
    </rPh>
    <rPh sb="20" eb="22">
      <t>サンゴウ</t>
    </rPh>
    <rPh sb="22" eb="25">
      <t>ケンチクブツ</t>
    </rPh>
    <rPh sb="26" eb="27">
      <t>ノゾ</t>
    </rPh>
    <phoneticPr fontId="2"/>
  </si>
  <si>
    <t>仕様基準</t>
    <rPh sb="0" eb="4">
      <t>シヨウキジュン</t>
    </rPh>
    <phoneticPr fontId="2"/>
  </si>
  <si>
    <t>設計住宅性能評価</t>
    <rPh sb="0" eb="2">
      <t>セッケイ</t>
    </rPh>
    <rPh sb="2" eb="8">
      <t>ジュウタクセイノウヒョウカ</t>
    </rPh>
    <phoneticPr fontId="2"/>
  </si>
  <si>
    <t>長期使用構造等の確認</t>
    <rPh sb="0" eb="6">
      <t>チョウキシヨウコウゾウ</t>
    </rPh>
    <rPh sb="6" eb="7">
      <t>トウ</t>
    </rPh>
    <rPh sb="8" eb="10">
      <t>カクニン</t>
    </rPh>
    <phoneticPr fontId="2"/>
  </si>
  <si>
    <t>◆　建築物の用途・面積</t>
    <rPh sb="2" eb="5">
      <t>ケンチクブツ</t>
    </rPh>
    <rPh sb="6" eb="8">
      <t>ヨウト</t>
    </rPh>
    <rPh sb="9" eb="11">
      <t>メンセキ</t>
    </rPh>
    <phoneticPr fontId="2"/>
  </si>
  <si>
    <t>・主要用途</t>
    <rPh sb="1" eb="5">
      <t>シュヨウヨウト</t>
    </rPh>
    <phoneticPr fontId="2"/>
  </si>
  <si>
    <t>【確認申請手数料】</t>
    <rPh sb="1" eb="3">
      <t>カクニン</t>
    </rPh>
    <rPh sb="3" eb="5">
      <t>シンセイ</t>
    </rPh>
    <rPh sb="5" eb="8">
      <t>テスウリョウ</t>
    </rPh>
    <phoneticPr fontId="2"/>
  </si>
  <si>
    <t>㎡</t>
  </si>
  <si>
    <t>・仕様基準対象面積（2棟目）</t>
    <rPh sb="1" eb="5">
      <t>シヨウキジュン</t>
    </rPh>
    <rPh sb="5" eb="7">
      <t>タイショウ</t>
    </rPh>
    <rPh sb="7" eb="9">
      <t>メンセキ</t>
    </rPh>
    <rPh sb="11" eb="13">
      <t>トウメ</t>
    </rPh>
    <phoneticPr fontId="2"/>
  </si>
  <si>
    <t>・仕様基準対象面積（1棟目）</t>
    <rPh sb="1" eb="5">
      <t>シヨウキジュン</t>
    </rPh>
    <rPh sb="5" eb="7">
      <t>タイショウ</t>
    </rPh>
    <rPh sb="7" eb="9">
      <t>メンセキ</t>
    </rPh>
    <rPh sb="11" eb="13">
      <t>トウメ</t>
    </rPh>
    <phoneticPr fontId="2"/>
  </si>
  <si>
    <t>・申請部分の合計の床面積</t>
    <rPh sb="6" eb="8">
      <t>ゴウケイ</t>
    </rPh>
    <phoneticPr fontId="2"/>
  </si>
  <si>
    <t>◇　宅地造成及び特定盛土等規制法・都市計画法に関する事前協議書について</t>
    <rPh sb="2" eb="6">
      <t>タクチゾウセイ</t>
    </rPh>
    <rPh sb="6" eb="7">
      <t>オヨ</t>
    </rPh>
    <rPh sb="8" eb="10">
      <t>トクテイ</t>
    </rPh>
    <rPh sb="10" eb="12">
      <t>モリド</t>
    </rPh>
    <rPh sb="12" eb="13">
      <t>トウ</t>
    </rPh>
    <rPh sb="13" eb="16">
      <t>キセイホウ</t>
    </rPh>
    <rPh sb="17" eb="22">
      <t>トシケイカクホウ</t>
    </rPh>
    <rPh sb="23" eb="24">
      <t>カン</t>
    </rPh>
    <rPh sb="26" eb="31">
      <t>ジゼンキョウギショ</t>
    </rPh>
    <phoneticPr fontId="2"/>
  </si>
  <si>
    <t>※複数の建築物に対して適合性判定が必要な場合、それぞれの棟ごとに申請が必要です。</t>
    <rPh sb="1" eb="3">
      <t>フクスウ</t>
    </rPh>
    <rPh sb="4" eb="7">
      <t>ケンチクブツ</t>
    </rPh>
    <rPh sb="8" eb="9">
      <t>タイ</t>
    </rPh>
    <rPh sb="11" eb="14">
      <t>テキゴウセイ</t>
    </rPh>
    <rPh sb="14" eb="16">
      <t>ハンテイ</t>
    </rPh>
    <rPh sb="17" eb="19">
      <t>ヒツヨウ</t>
    </rPh>
    <rPh sb="20" eb="22">
      <t>バアイ</t>
    </rPh>
    <rPh sb="28" eb="29">
      <t>トウ</t>
    </rPh>
    <rPh sb="32" eb="34">
      <t>シンセイ</t>
    </rPh>
    <rPh sb="35" eb="37">
      <t>ヒツヨウ</t>
    </rPh>
    <phoneticPr fontId="2"/>
  </si>
  <si>
    <t>◆　住宅部分</t>
    <rPh sb="2" eb="6">
      <t>ジュウタクブブン</t>
    </rPh>
    <phoneticPr fontId="2"/>
  </si>
  <si>
    <t>◆　非住宅部分</t>
    <rPh sb="2" eb="3">
      <t>ヒ</t>
    </rPh>
    <rPh sb="3" eb="7">
      <t>ジュウタクブブン</t>
    </rPh>
    <phoneticPr fontId="2"/>
  </si>
  <si>
    <t>一戸建て住宅</t>
    <rPh sb="0" eb="3">
      <t>イッコダ</t>
    </rPh>
    <rPh sb="4" eb="6">
      <t>ジュウタク</t>
    </rPh>
    <phoneticPr fontId="2"/>
  </si>
  <si>
    <t>共同住宅等</t>
    <rPh sb="0" eb="2">
      <t>キョウドウ</t>
    </rPh>
    <rPh sb="2" eb="4">
      <t>ジュウタク</t>
    </rPh>
    <rPh sb="4" eb="5">
      <t>ナド</t>
    </rPh>
    <phoneticPr fontId="2"/>
  </si>
  <si>
    <t>・住宅部分の用途</t>
    <rPh sb="1" eb="5">
      <t>ジュウタクブブン</t>
    </rPh>
    <rPh sb="6" eb="8">
      <t>ヨウト</t>
    </rPh>
    <phoneticPr fontId="2"/>
  </si>
  <si>
    <t>・評価方法①</t>
    <rPh sb="1" eb="5">
      <t>ヒョウカホウホウ</t>
    </rPh>
    <phoneticPr fontId="2"/>
  </si>
  <si>
    <t>・評価方法②</t>
    <rPh sb="1" eb="5">
      <t>ヒョウカホウホウ</t>
    </rPh>
    <phoneticPr fontId="2"/>
  </si>
  <si>
    <t>・評価対象面積②</t>
    <rPh sb="1" eb="5">
      <t>ヒョウカタイショウ</t>
    </rPh>
    <rPh sb="5" eb="7">
      <t>メンセキ</t>
    </rPh>
    <phoneticPr fontId="2"/>
  </si>
  <si>
    <t>・評価方法③</t>
    <rPh sb="1" eb="5">
      <t>ヒョウカホウホウ</t>
    </rPh>
    <phoneticPr fontId="2"/>
  </si>
  <si>
    <t>・評価対象面積③</t>
    <rPh sb="1" eb="5">
      <t>ヒョウカタイショウ</t>
    </rPh>
    <rPh sb="5" eb="7">
      <t>メンセキ</t>
    </rPh>
    <phoneticPr fontId="2"/>
  </si>
  <si>
    <t>【住宅部分の手数料】</t>
    <rPh sb="1" eb="5">
      <t>ジュウタクブブン</t>
    </rPh>
    <rPh sb="6" eb="9">
      <t>テスウリョウ</t>
    </rPh>
    <phoneticPr fontId="2"/>
  </si>
  <si>
    <t>①</t>
    <phoneticPr fontId="2"/>
  </si>
  <si>
    <t>②</t>
    <phoneticPr fontId="2"/>
  </si>
  <si>
    <t>③</t>
    <phoneticPr fontId="2"/>
  </si>
  <si>
    <t>【非住宅部分の手数料】</t>
    <rPh sb="1" eb="2">
      <t>ヒ</t>
    </rPh>
    <rPh sb="2" eb="6">
      <t>ジュウタクブブン</t>
    </rPh>
    <rPh sb="7" eb="10">
      <t>テスウリョウ</t>
    </rPh>
    <phoneticPr fontId="2"/>
  </si>
  <si>
    <t>・評価方法</t>
    <rPh sb="1" eb="5">
      <t>ヒョウカホウホウ</t>
    </rPh>
    <phoneticPr fontId="2"/>
  </si>
  <si>
    <t>・評価対象面積</t>
    <rPh sb="1" eb="7">
      <t>ヒョウカタイショウメンセキ</t>
    </rPh>
    <phoneticPr fontId="2"/>
  </si>
  <si>
    <t>あり</t>
    <phoneticPr fontId="2"/>
  </si>
  <si>
    <t>なし</t>
    <phoneticPr fontId="2"/>
  </si>
  <si>
    <t>・工場・倉庫等の部分</t>
    <rPh sb="1" eb="3">
      <t>コウジョウ</t>
    </rPh>
    <rPh sb="4" eb="7">
      <t>ソウコトウ</t>
    </rPh>
    <rPh sb="8" eb="10">
      <t>ブブン</t>
    </rPh>
    <phoneticPr fontId="2"/>
  </si>
  <si>
    <t>⇒　C-3手数料　不要</t>
    <rPh sb="5" eb="8">
      <t>テスウリョウ</t>
    </rPh>
    <rPh sb="9" eb="11">
      <t>フヨウ</t>
    </rPh>
    <phoneticPr fontId="2"/>
  </si>
  <si>
    <t>建設住宅性能評価</t>
    <rPh sb="0" eb="2">
      <t>ケンセツ</t>
    </rPh>
    <rPh sb="2" eb="4">
      <t>ジュウタク</t>
    </rPh>
    <rPh sb="4" eb="8">
      <t>セイノウヒョウカ</t>
    </rPh>
    <phoneticPr fontId="2"/>
  </si>
  <si>
    <t>◆　省エネ検査を省略する場合（三号建築物を除く）</t>
    <rPh sb="2" eb="3">
      <t>ショウ</t>
    </rPh>
    <rPh sb="5" eb="7">
      <t>ケンサ</t>
    </rPh>
    <rPh sb="8" eb="10">
      <t>ショウリャク</t>
    </rPh>
    <rPh sb="12" eb="14">
      <t>バアイ</t>
    </rPh>
    <rPh sb="15" eb="17">
      <t>サンゴウ</t>
    </rPh>
    <rPh sb="17" eb="20">
      <t>ケンチクブツ</t>
    </rPh>
    <rPh sb="21" eb="22">
      <t>ノゾ</t>
    </rPh>
    <phoneticPr fontId="2"/>
  </si>
  <si>
    <t>◆　中間検査・省エネ検査の有無</t>
    <rPh sb="2" eb="4">
      <t>チュウカン</t>
    </rPh>
    <rPh sb="4" eb="6">
      <t>ケンサ</t>
    </rPh>
    <rPh sb="7" eb="8">
      <t>ショウ</t>
    </rPh>
    <rPh sb="10" eb="12">
      <t>ケンサ</t>
    </rPh>
    <rPh sb="13" eb="15">
      <t>ウム</t>
    </rPh>
    <phoneticPr fontId="2"/>
  </si>
  <si>
    <t>・中間検査</t>
    <rPh sb="1" eb="5">
      <t>チュウカンケンサ</t>
    </rPh>
    <phoneticPr fontId="2"/>
  </si>
  <si>
    <t>・省エネ検査</t>
    <rPh sb="1" eb="2">
      <t>ショウ</t>
    </rPh>
    <rPh sb="4" eb="6">
      <t>ケンサ</t>
    </rPh>
    <phoneticPr fontId="2"/>
  </si>
  <si>
    <t>◆　建築物の面積</t>
    <rPh sb="2" eb="5">
      <t>ケンチクブツ</t>
    </rPh>
    <rPh sb="6" eb="8">
      <t>メンセキ</t>
    </rPh>
    <phoneticPr fontId="2"/>
  </si>
  <si>
    <t>・省エネ検査対象面積</t>
    <rPh sb="1" eb="2">
      <t>ショウ</t>
    </rPh>
    <rPh sb="4" eb="6">
      <t>ケンサ</t>
    </rPh>
    <rPh sb="6" eb="8">
      <t>タイショウ</t>
    </rPh>
    <rPh sb="8" eb="10">
      <t>メンセキ</t>
    </rPh>
    <phoneticPr fontId="2"/>
  </si>
  <si>
    <t>【完了検査手数料】</t>
    <rPh sb="1" eb="5">
      <t>カンリョウケンサ</t>
    </rPh>
    <rPh sb="5" eb="8">
      <t>テスウリョウ</t>
    </rPh>
    <phoneticPr fontId="2"/>
  </si>
  <si>
    <t>【省エネ検査手数料】</t>
    <rPh sb="1" eb="2">
      <t>ショウ</t>
    </rPh>
    <rPh sb="4" eb="6">
      <t>ケンサ</t>
    </rPh>
    <rPh sb="6" eb="9">
      <t>テスウリョウ</t>
    </rPh>
    <phoneticPr fontId="2"/>
  </si>
  <si>
    <t>(C-1・C-2)</t>
    <phoneticPr fontId="2"/>
  </si>
  <si>
    <t>※省エネ基準適合義務の対象外となる建築物の面積は除きます。</t>
    <rPh sb="1" eb="2">
      <t>ショウ</t>
    </rPh>
    <rPh sb="4" eb="6">
      <t>キジュン</t>
    </rPh>
    <rPh sb="6" eb="10">
      <t>テキゴウギム</t>
    </rPh>
    <rPh sb="11" eb="14">
      <t>タイショウガイ</t>
    </rPh>
    <rPh sb="17" eb="20">
      <t>ケンチクブツ</t>
    </rPh>
    <rPh sb="21" eb="23">
      <t>メンセキ</t>
    </rPh>
    <rPh sb="24" eb="25">
      <t>ノゾ</t>
    </rPh>
    <phoneticPr fontId="2"/>
  </si>
  <si>
    <t>※　記入ミス等による返金はできませんので、十分にご確認をお願いいたします。</t>
    <phoneticPr fontId="2"/>
  </si>
  <si>
    <t>◇　省エネに関する事前準備について</t>
    <rPh sb="2" eb="3">
      <t>ショウ</t>
    </rPh>
    <rPh sb="6" eb="7">
      <t>カン</t>
    </rPh>
    <rPh sb="9" eb="13">
      <t>ジゼンジュンビ</t>
    </rPh>
    <phoneticPr fontId="2"/>
  </si>
  <si>
    <t>・省エネに関する変更の有無</t>
    <rPh sb="1" eb="2">
      <t>ショウ</t>
    </rPh>
    <rPh sb="5" eb="6">
      <t>カン</t>
    </rPh>
    <phoneticPr fontId="2"/>
  </si>
  <si>
    <t>・工場・倉庫等以外の部分②</t>
    <rPh sb="1" eb="3">
      <t>コウジョウ</t>
    </rPh>
    <rPh sb="4" eb="7">
      <t>ソウコトウ</t>
    </rPh>
    <rPh sb="7" eb="9">
      <t>イガイ</t>
    </rPh>
    <rPh sb="10" eb="12">
      <t>ブブン</t>
    </rPh>
    <phoneticPr fontId="2"/>
  </si>
  <si>
    <t>・評価対象面積②</t>
    <rPh sb="1" eb="7">
      <t>ヒョウカタイショウメンセキ</t>
    </rPh>
    <phoneticPr fontId="2"/>
  </si>
  <si>
    <t>・工場・倉庫等以外の部分①</t>
    <rPh sb="1" eb="3">
      <t>コウジョウ</t>
    </rPh>
    <rPh sb="4" eb="7">
      <t>ソウコトウ</t>
    </rPh>
    <rPh sb="7" eb="9">
      <t>イガイ</t>
    </rPh>
    <rPh sb="10" eb="12">
      <t>ブブン</t>
    </rPh>
    <phoneticPr fontId="2"/>
  </si>
  <si>
    <t>・評価対象面積①</t>
    <rPh sb="1" eb="7">
      <t>ヒョウカタイショウメンセキ</t>
    </rPh>
    <phoneticPr fontId="2"/>
  </si>
  <si>
    <t>■</t>
  </si>
  <si>
    <t>※　用途変更、移転（敷地外移転を除く）の場合は、申請部分床面積を1/2した面積とします。</t>
    <rPh sb="20" eb="22">
      <t>バアイ</t>
    </rPh>
    <phoneticPr fontId="2"/>
  </si>
  <si>
    <t>※　大規模の修繕・模様替の場合は、申請部分の床面積の算定方法について別途ご相談ください。</t>
    <rPh sb="13" eb="15">
      <t>バアイ</t>
    </rPh>
    <rPh sb="16" eb="20">
      <t>シンセイブブン</t>
    </rPh>
    <rPh sb="21" eb="24">
      <t>ユカメンセキ</t>
    </rPh>
    <rPh sb="25" eb="29">
      <t>サンテイホウホウ</t>
    </rPh>
    <rPh sb="34" eb="36">
      <t>ベット</t>
    </rPh>
    <rPh sb="36" eb="38">
      <t>ソウダン</t>
    </rPh>
    <phoneticPr fontId="2"/>
  </si>
  <si>
    <t>了承します</t>
    <rPh sb="0" eb="2">
      <t>リョウショウ</t>
    </rPh>
    <phoneticPr fontId="2"/>
  </si>
  <si>
    <t>了承しません</t>
    <rPh sb="0" eb="2">
      <t>リョウショウ</t>
    </rPh>
    <phoneticPr fontId="2"/>
  </si>
  <si>
    <t>　↓　後日添付の場合で、協議の結果、申請図書の変更が生じた場合は、</t>
    <rPh sb="3" eb="7">
      <t>ゴジツテンプ</t>
    </rPh>
    <rPh sb="8" eb="10">
      <t>バアイ</t>
    </rPh>
    <rPh sb="26" eb="27">
      <t>ショウ</t>
    </rPh>
    <phoneticPr fontId="2"/>
  </si>
  <si>
    <t>　　　一度申請を取り下げた上で、改めて申請が必要です。</t>
    <phoneticPr fontId="2"/>
  </si>
  <si>
    <t>注：ブルーのセルに入力してください。（オレンジのセルは自動計算となります。）</t>
    <rPh sb="27" eb="31">
      <t>ジドウケイサン</t>
    </rPh>
    <phoneticPr fontId="2"/>
  </si>
  <si>
    <t>※　共同住宅で共用部分を評価しない場合は、共用部分の床面積を除いた面積とします。</t>
    <phoneticPr fontId="2"/>
  </si>
  <si>
    <t>※　住戸によって異なる評価方法を用いる場合は、評価方法ごとに対象面積を記入してください。</t>
    <rPh sb="2" eb="4">
      <t>ジュウコ</t>
    </rPh>
    <rPh sb="8" eb="9">
      <t>コト</t>
    </rPh>
    <rPh sb="11" eb="15">
      <t>ヒョウカホウホウ</t>
    </rPh>
    <rPh sb="16" eb="17">
      <t>モチ</t>
    </rPh>
    <rPh sb="19" eb="21">
      <t>バアイ</t>
    </rPh>
    <rPh sb="23" eb="27">
      <t>ヒョウカホウホウ</t>
    </rPh>
    <rPh sb="30" eb="34">
      <t>タイショウメンセキ</t>
    </rPh>
    <rPh sb="35" eb="37">
      <t>キニュウ</t>
    </rPh>
    <phoneticPr fontId="2"/>
  </si>
  <si>
    <t>なし</t>
  </si>
  <si>
    <t>あり</t>
  </si>
  <si>
    <t>※　工場・倉庫等の部分の用途が２以上ある場合や、工場・倉庫等以外の部分の用途が３以上ある場合</t>
    <rPh sb="2" eb="4">
      <t>コウジョウ</t>
    </rPh>
    <rPh sb="5" eb="8">
      <t>ソウコトウ</t>
    </rPh>
    <rPh sb="9" eb="11">
      <t>ブブン</t>
    </rPh>
    <rPh sb="12" eb="14">
      <t>ヨウト</t>
    </rPh>
    <rPh sb="16" eb="18">
      <t>イジョウ</t>
    </rPh>
    <rPh sb="20" eb="22">
      <t>バアイ</t>
    </rPh>
    <rPh sb="24" eb="26">
      <t>コウジョウ</t>
    </rPh>
    <rPh sb="27" eb="30">
      <t>ソウコトウ</t>
    </rPh>
    <rPh sb="30" eb="32">
      <t>イガイ</t>
    </rPh>
    <rPh sb="33" eb="35">
      <t>ブブン</t>
    </rPh>
    <rPh sb="36" eb="38">
      <t>ヨウト</t>
    </rPh>
    <rPh sb="40" eb="42">
      <t>イジョウ</t>
    </rPh>
    <rPh sb="44" eb="46">
      <t>バアイ</t>
    </rPh>
    <phoneticPr fontId="2"/>
  </si>
  <si>
    <t>　　など、入力欄が不足する場合は、別途ご相談ください。</t>
    <phoneticPr fontId="2"/>
  </si>
  <si>
    <t>・評価対象面積①</t>
    <rPh sb="2" eb="6">
      <t>ヒョウカタイショウ</t>
    </rPh>
    <rPh sb="6" eb="8">
      <t>メンセキ</t>
    </rPh>
    <phoneticPr fontId="2"/>
  </si>
  <si>
    <t>・変更内容のルート判定</t>
    <rPh sb="1" eb="3">
      <t>ヘンコウ</t>
    </rPh>
    <rPh sb="3" eb="5">
      <t>ナイヨウ</t>
    </rPh>
    <rPh sb="9" eb="11">
      <t>ハンテイ</t>
    </rPh>
    <phoneticPr fontId="2"/>
  </si>
  <si>
    <t>ルートC</t>
    <phoneticPr fontId="2"/>
  </si>
  <si>
    <t>・省エネ基準の確認方法</t>
    <rPh sb="1" eb="2">
      <t>ショウ</t>
    </rPh>
    <rPh sb="4" eb="6">
      <t>キジュン</t>
    </rPh>
    <rPh sb="7" eb="11">
      <t>カクニンホウホウ</t>
    </rPh>
    <phoneticPr fontId="2"/>
  </si>
  <si>
    <t>省エネ適判（佐世保市）</t>
    <rPh sb="0" eb="1">
      <t>ショウ</t>
    </rPh>
    <rPh sb="3" eb="5">
      <t>テキハン</t>
    </rPh>
    <rPh sb="6" eb="10">
      <t>サセボシ</t>
    </rPh>
    <phoneticPr fontId="2"/>
  </si>
  <si>
    <t>省エネ適判（佐世保市以外）</t>
    <rPh sb="0" eb="1">
      <t>ショウ</t>
    </rPh>
    <rPh sb="3" eb="5">
      <t>テキハン</t>
    </rPh>
    <rPh sb="6" eb="12">
      <t>サセボシイガイ</t>
    </rPh>
    <phoneticPr fontId="2"/>
  </si>
  <si>
    <t>設計住宅性能評価</t>
    <rPh sb="0" eb="4">
      <t>セッケイジュウタク</t>
    </rPh>
    <rPh sb="4" eb="8">
      <t>セイノウヒョウカ</t>
    </rPh>
    <phoneticPr fontId="2"/>
  </si>
  <si>
    <t>添付済</t>
    <rPh sb="0" eb="3">
      <t>テンプズ</t>
    </rPh>
    <phoneticPr fontId="2"/>
  </si>
  <si>
    <t>未添付</t>
    <rPh sb="0" eb="1">
      <t>ミ</t>
    </rPh>
    <rPh sb="1" eb="3">
      <t>テンプ</t>
    </rPh>
    <phoneticPr fontId="2"/>
  </si>
  <si>
    <t>・省エネ関係図書の添付</t>
    <rPh sb="1" eb="2">
      <t>ショウ</t>
    </rPh>
    <rPh sb="4" eb="6">
      <t>カンケイ</t>
    </rPh>
    <rPh sb="6" eb="8">
      <t>トショ</t>
    </rPh>
    <rPh sb="9" eb="11">
      <t>テンプ</t>
    </rPh>
    <phoneticPr fontId="2"/>
  </si>
  <si>
    <t>・変更手続きの種類</t>
    <rPh sb="1" eb="3">
      <t>ヘンコウ</t>
    </rPh>
    <rPh sb="3" eb="5">
      <t>テツヅ</t>
    </rPh>
    <rPh sb="7" eb="9">
      <t>シュルイ</t>
    </rPh>
    <phoneticPr fontId="2"/>
  </si>
  <si>
    <t>再適判</t>
    <rPh sb="0" eb="1">
      <t>サイ</t>
    </rPh>
    <rPh sb="1" eb="3">
      <t>テキハン</t>
    </rPh>
    <phoneticPr fontId="2"/>
  </si>
  <si>
    <t>軽微な変更説明書</t>
  </si>
  <si>
    <t>ルートA・B</t>
    <phoneticPr fontId="2"/>
  </si>
  <si>
    <t>変更設計住宅性能評価書</t>
    <rPh sb="0" eb="2">
      <t>ヘンコウ</t>
    </rPh>
    <rPh sb="2" eb="6">
      <t>セッケイジュウタク</t>
    </rPh>
    <rPh sb="6" eb="11">
      <t>セイノウヒョウカショ</t>
    </rPh>
    <phoneticPr fontId="2"/>
  </si>
  <si>
    <t>適合判定通知書</t>
    <rPh sb="0" eb="7">
      <t>テキゴウハンテイツウチショ</t>
    </rPh>
    <phoneticPr fontId="2"/>
  </si>
  <si>
    <t>軽微な変更説明書・軽微変更該当証明書</t>
    <rPh sb="9" eb="13">
      <t>ケイビヘンコウ</t>
    </rPh>
    <rPh sb="13" eb="18">
      <t>ガイトウショウメイショ</t>
    </rPh>
    <phoneticPr fontId="2"/>
  </si>
  <si>
    <t>長期使用構造等（長期優良住宅）</t>
    <rPh sb="0" eb="2">
      <t>チョウキ</t>
    </rPh>
    <rPh sb="2" eb="6">
      <t>シヨウコウゾウ</t>
    </rPh>
    <rPh sb="6" eb="7">
      <t>トウ</t>
    </rPh>
    <rPh sb="8" eb="14">
      <t>チョウキユウリョウジュウタク</t>
    </rPh>
    <phoneticPr fontId="2"/>
  </si>
  <si>
    <t>変更確認書または変更認定通知書</t>
    <rPh sb="0" eb="2">
      <t>ヘンコウ</t>
    </rPh>
    <rPh sb="2" eb="5">
      <t>カクニンショ</t>
    </rPh>
    <rPh sb="8" eb="15">
      <t>ヘンコウニンテイツウチショ</t>
    </rPh>
    <phoneticPr fontId="2"/>
  </si>
  <si>
    <t>軽微な設計変更届出書</t>
    <rPh sb="0" eb="2">
      <t>ケイビ</t>
    </rPh>
    <rPh sb="3" eb="10">
      <t>セッケイヘンコウトドケデショ</t>
    </rPh>
    <phoneticPr fontId="2"/>
  </si>
  <si>
    <r>
      <t>軽微な変更説明書</t>
    </r>
    <r>
      <rPr>
        <sz val="6"/>
        <color theme="1"/>
        <rFont val="游ゴシック Light"/>
        <family val="3"/>
        <charset val="128"/>
        <scheme val="major"/>
      </rPr>
      <t>または</t>
    </r>
    <r>
      <rPr>
        <sz val="11"/>
        <color theme="1"/>
        <rFont val="游ゴシック Light"/>
        <family val="3"/>
        <charset val="128"/>
        <scheme val="major"/>
      </rPr>
      <t>変更設計住宅性能評価書</t>
    </r>
    <phoneticPr fontId="2"/>
  </si>
  <si>
    <r>
      <t>軽微な変更説明書</t>
    </r>
    <r>
      <rPr>
        <sz val="6"/>
        <color theme="1"/>
        <rFont val="游ゴシック Light"/>
        <family val="3"/>
        <charset val="128"/>
        <scheme val="major"/>
      </rPr>
      <t>または</t>
    </r>
    <r>
      <rPr>
        <sz val="11"/>
        <color theme="1"/>
        <rFont val="游ゴシック Light"/>
        <family val="3"/>
        <charset val="128"/>
        <scheme val="major"/>
      </rPr>
      <t>変更確認書</t>
    </r>
    <r>
      <rPr>
        <sz val="6"/>
        <color theme="1"/>
        <rFont val="游ゴシック Light"/>
        <family val="3"/>
        <charset val="128"/>
        <scheme val="major"/>
      </rPr>
      <t>または</t>
    </r>
    <r>
      <rPr>
        <sz val="11"/>
        <color theme="1"/>
        <rFont val="游ゴシック Light"/>
        <family val="3"/>
        <charset val="128"/>
        <scheme val="major"/>
      </rPr>
      <t>変更認定通知書</t>
    </r>
    <phoneticPr fontId="2"/>
  </si>
  <si>
    <t>・変更図書の添付</t>
    <rPh sb="1" eb="3">
      <t>ヘンコウ</t>
    </rPh>
    <rPh sb="3" eb="5">
      <t>トショ</t>
    </rPh>
    <rPh sb="6" eb="8">
      <t>テンプ</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</si>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</sst>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b/>
      <sz val="14"/>
      <color theme="1"/>
      <name val="游ゴシック Light"/>
      <family val="3"/>
      <charset val="128"/>
      <scheme val="major"/>
    </font>
    <font>
      <b/>
      <sz val="9"/>
      <color theme="1"/>
      <name val="游ゴシック Light"/>
      <family val="3"/>
      <charset val="128"/>
      <scheme val="major"/>
    </font>
    <font>
      <b/>
      <sz val="11"/>
      <color theme="1"/>
      <name val="游ゴシック Light"/>
      <family val="3"/>
      <charset val="128"/>
      <scheme val="major"/>
    </font>
    <font>
      <b/>
      <sz val="12"/>
      <color theme="1"/>
      <name val="游ゴシック Light"/>
      <family val="3"/>
      <charset val="128"/>
      <scheme val="major"/>
    </font>
    <font>
      <b/>
      <sz val="9"/>
      <color theme="1"/>
      <name val="游ゴシック Light"/>
      <family val="3"/>
      <scheme val="major"/>
    </font>
    <font>
      <sz val="14"/>
      <color theme="1"/>
      <name val="游ゴシック Light"/>
      <family val="3"/>
      <charset val="128"/>
      <scheme val="major"/>
    </font>
    <font>
      <u/>
      <sz val="11"/>
      <color theme="10"/>
      <name val="游ゴシック"/>
      <family val="2"/>
      <charset val="128"/>
      <scheme val="minor"/>
    </font>
    <font>
      <b/>
      <sz val="8"/>
      <color theme="1"/>
      <name val="游ゴシック Light"/>
      <family val="3"/>
      <charset val="128"/>
      <scheme val="major"/>
    </font>
    <font>
      <sz val="11"/>
      <color rgb="FFFF0000"/>
      <name val="游ゴシック Light"/>
      <family val="3"/>
      <charset val="128"/>
      <scheme val="major"/>
    </font>
    <font>
      <sz val="11"/>
      <name val="游ゴシック Light"/>
      <family val="3"/>
      <charset val="128"/>
      <scheme val="major"/>
    </font>
    <font>
      <sz val="11"/>
      <color rgb="FF242424"/>
      <name val="Yu Gothic"/>
      <family val="3"/>
      <charset val="128"/>
    </font>
    <font>
      <b/>
      <sz val="10"/>
      <color rgb="FF000000"/>
      <name val="游ゴシック Light"/>
      <family val="3"/>
      <charset val="128"/>
    </font>
    <font>
      <sz val="10"/>
      <color theme="1"/>
      <name val="游ゴシック Light"/>
      <family val="3"/>
      <charset val="128"/>
    </font>
    <font>
      <sz val="11"/>
      <color theme="0" tint="-0.499984740745262"/>
      <name val="游ゴシック Light"/>
      <family val="3"/>
      <charset val="128"/>
      <scheme val="major"/>
    </font>
    <font>
      <sz val="12"/>
      <color theme="1"/>
      <name val="游ゴシック Light"/>
      <family val="3"/>
      <charset val="128"/>
      <scheme val="major"/>
    </font>
    <font>
      <b/>
      <sz val="11"/>
      <color rgb="FFFF0000"/>
      <name val="BIZ UDPゴシック"/>
      <family val="3"/>
      <charset val="128"/>
    </font>
    <font>
      <sz val="6"/>
      <color theme="1"/>
      <name val="游ゴシック Light"/>
      <family val="3"/>
      <charset val="128"/>
      <scheme val="major"/>
    </font>
  </fonts>
  <fills count="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5" tint="0.79998168889431442"/>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83">
    <xf numFmtId="0" fontId="0" fillId="0" borderId="0" xfId="0">
      <alignment vertical="center"/>
    </xf>
    <xf numFmtId="40" fontId="3" fillId="4" borderId="2" xfId="1"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indent="2"/>
      <protection locked="0"/>
    </xf>
    <xf numFmtId="0" fontId="3" fillId="4" borderId="2" xfId="0" applyFont="1" applyFill="1" applyBorder="1" applyAlignment="1" applyProtection="1">
      <alignment horizontal="left" vertical="center" indent="2"/>
      <protection locked="0"/>
    </xf>
    <xf numFmtId="40" fontId="3" fillId="4" borderId="1" xfId="1" applyNumberFormat="1" applyFont="1" applyFill="1" applyBorder="1" applyAlignment="1" applyProtection="1">
      <alignment horizontal="center" vertical="center"/>
      <protection locked="0"/>
    </xf>
    <xf numFmtId="0" fontId="3" fillId="4" borderId="48"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40" fontId="3" fillId="4" borderId="2" xfId="1"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2" fontId="3" fillId="4" borderId="2"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Protection="1">
      <alignment vertical="center"/>
    </xf>
    <xf numFmtId="0" fontId="3" fillId="0" borderId="0" xfId="0" applyFont="1" applyProtection="1">
      <alignment vertical="center"/>
    </xf>
    <xf numFmtId="0" fontId="9" fillId="0" borderId="0" xfId="0" applyFont="1" applyProtection="1">
      <alignment vertical="center"/>
    </xf>
    <xf numFmtId="58" fontId="6" fillId="0" borderId="0" xfId="0" applyNumberFormat="1" applyFont="1" applyAlignment="1" applyProtection="1">
      <alignment horizontal="center" vertical="center"/>
    </xf>
    <xf numFmtId="0" fontId="12" fillId="0" borderId="0" xfId="2" applyProtection="1">
      <alignment vertical="center"/>
    </xf>
    <xf numFmtId="0" fontId="17" fillId="0" borderId="0" xfId="0" applyFont="1" applyProtection="1">
      <alignment vertical="center"/>
    </xf>
    <xf numFmtId="0" fontId="3" fillId="0" borderId="0" xfId="0" applyFont="1" applyAlignment="1" applyProtection="1">
      <alignment horizontal="center" vertical="center"/>
    </xf>
    <xf numFmtId="0" fontId="8" fillId="0" borderId="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8" xfId="0" applyFont="1" applyBorder="1" applyAlignment="1" applyProtection="1">
      <alignment horizontal="center" vertical="center"/>
    </xf>
    <xf numFmtId="0" fontId="13" fillId="0" borderId="0" xfId="0" applyFont="1" applyAlignment="1" applyProtection="1">
      <alignment horizontal="right" vertical="center"/>
    </xf>
    <xf numFmtId="0" fontId="3" fillId="0" borderId="15"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9" xfId="0" applyFont="1" applyBorder="1" applyProtection="1">
      <alignment vertical="center"/>
    </xf>
    <xf numFmtId="0" fontId="3" fillId="0" borderId="28" xfId="0" applyFont="1" applyBorder="1" applyProtection="1">
      <alignment vertical="center"/>
    </xf>
    <xf numFmtId="0" fontId="3" fillId="0" borderId="0" xfId="0" applyFont="1" applyAlignment="1" applyProtection="1">
      <alignment horizontal="left" vertical="center"/>
    </xf>
    <xf numFmtId="0" fontId="3" fillId="4" borderId="1" xfId="0" applyFont="1" applyFill="1" applyBorder="1" applyProtection="1">
      <alignment vertical="center"/>
    </xf>
    <xf numFmtId="0" fontId="3" fillId="0" borderId="16" xfId="0" applyFont="1" applyBorder="1" applyAlignment="1" applyProtection="1">
      <alignment horizontal="left" vertical="center"/>
    </xf>
    <xf numFmtId="0" fontId="3" fillId="0" borderId="5" xfId="0" applyFont="1" applyBorder="1" applyProtection="1">
      <alignment vertical="center"/>
    </xf>
    <xf numFmtId="38" fontId="3" fillId="0" borderId="24" xfId="1" applyFont="1" applyBorder="1" applyProtection="1">
      <alignment vertical="center"/>
    </xf>
    <xf numFmtId="0" fontId="3" fillId="0" borderId="16" xfId="0" applyFont="1" applyBorder="1" applyProtection="1">
      <alignment vertical="center"/>
    </xf>
    <xf numFmtId="38" fontId="3" fillId="0" borderId="24" xfId="1" applyFont="1" applyFill="1" applyBorder="1" applyProtection="1">
      <alignment vertical="center"/>
    </xf>
    <xf numFmtId="0" fontId="3" fillId="0" borderId="0" xfId="0" applyFont="1" applyAlignment="1" applyProtection="1">
      <alignment horizontal="left" vertical="center"/>
    </xf>
    <xf numFmtId="0" fontId="3" fillId="4" borderId="2" xfId="0" applyFont="1" applyFill="1" applyBorder="1" applyProtection="1">
      <alignment vertical="center"/>
    </xf>
    <xf numFmtId="0" fontId="3" fillId="0" borderId="17" xfId="0" applyFont="1" applyBorder="1" applyAlignment="1" applyProtection="1">
      <alignment horizontal="left" vertical="center"/>
    </xf>
    <xf numFmtId="0" fontId="3" fillId="2" borderId="5" xfId="0" applyFont="1" applyFill="1" applyBorder="1" applyProtection="1">
      <alignment vertical="center"/>
    </xf>
    <xf numFmtId="38" fontId="3" fillId="2" borderId="24" xfId="1" applyFont="1" applyFill="1" applyBorder="1" applyProtection="1">
      <alignment vertical="center"/>
    </xf>
    <xf numFmtId="0" fontId="3" fillId="0" borderId="18" xfId="0" applyFont="1" applyBorder="1" applyProtection="1">
      <alignment vertical="center"/>
    </xf>
    <xf numFmtId="0" fontId="14" fillId="0" borderId="0" xfId="0" applyFont="1" applyProtection="1">
      <alignment vertical="center"/>
    </xf>
    <xf numFmtId="0" fontId="3" fillId="0" borderId="17" xfId="0" applyFont="1" applyBorder="1" applyProtection="1">
      <alignment vertical="center"/>
    </xf>
    <xf numFmtId="0" fontId="18" fillId="0" borderId="0" xfId="0" applyFont="1" applyProtection="1">
      <alignment vertical="center"/>
    </xf>
    <xf numFmtId="0" fontId="4" fillId="0" borderId="0" xfId="0" applyFont="1" applyProtection="1">
      <alignment vertical="center"/>
    </xf>
    <xf numFmtId="0" fontId="3" fillId="0" borderId="27" xfId="0" applyFont="1" applyBorder="1" applyProtection="1">
      <alignment vertical="center"/>
    </xf>
    <xf numFmtId="0" fontId="3" fillId="2" borderId="29" xfId="0" applyFont="1" applyFill="1" applyBorder="1" applyProtection="1">
      <alignment vertical="center"/>
    </xf>
    <xf numFmtId="38" fontId="3" fillId="2" borderId="25" xfId="1" applyFont="1" applyFill="1" applyBorder="1" applyProtection="1">
      <alignment vertical="center"/>
    </xf>
    <xf numFmtId="0" fontId="8" fillId="0" borderId="0" xfId="0" applyFont="1" applyProtection="1">
      <alignmen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 xfId="0" applyFont="1" applyBorder="1" applyAlignment="1" applyProtection="1">
      <alignment horizontal="left" vertical="center"/>
    </xf>
    <xf numFmtId="3" fontId="3" fillId="0" borderId="24" xfId="0" applyNumberFormat="1" applyFont="1" applyBorder="1" applyProtection="1">
      <alignment vertical="center"/>
    </xf>
    <xf numFmtId="0" fontId="3" fillId="0" borderId="11" xfId="0" applyFont="1" applyBorder="1" applyAlignment="1" applyProtection="1">
      <alignment horizontal="left" vertical="center"/>
    </xf>
    <xf numFmtId="0" fontId="3" fillId="2" borderId="5" xfId="0" applyFont="1" applyFill="1" applyBorder="1" applyAlignment="1" applyProtection="1">
      <alignment horizontal="left" vertical="center"/>
    </xf>
    <xf numFmtId="3" fontId="3" fillId="2" borderId="24" xfId="0" applyNumberFormat="1" applyFont="1" applyFill="1" applyBorder="1" applyProtection="1">
      <alignment vertical="center"/>
    </xf>
    <xf numFmtId="0" fontId="3" fillId="0" borderId="20" xfId="0" applyFont="1" applyBorder="1" applyAlignment="1" applyProtection="1">
      <alignment horizontal="left" vertical="center"/>
    </xf>
    <xf numFmtId="0" fontId="3" fillId="0" borderId="22" xfId="0" applyFont="1" applyBorder="1" applyAlignment="1" applyProtection="1">
      <alignment horizontal="left" vertical="center"/>
    </xf>
    <xf numFmtId="3" fontId="3" fillId="0" borderId="25" xfId="0" applyNumberFormat="1" applyFont="1" applyBorder="1" applyProtection="1">
      <alignment vertical="center"/>
    </xf>
    <xf numFmtId="0" fontId="21" fillId="0" borderId="0" xfId="0" applyFont="1" applyAlignment="1" applyProtection="1">
      <alignment horizontal="center" vertical="center"/>
    </xf>
    <xf numFmtId="0" fontId="21" fillId="0" borderId="0" xfId="0" applyFont="1" applyProtection="1">
      <alignment vertical="center"/>
    </xf>
    <xf numFmtId="0" fontId="3" fillId="0" borderId="0" xfId="0" applyFont="1" applyAlignment="1" applyProtection="1">
      <alignment horizontal="left" vertical="center" indent="1"/>
    </xf>
    <xf numFmtId="0" fontId="4" fillId="0" borderId="0" xfId="0" applyFont="1" applyAlignment="1" applyProtection="1">
      <alignment horizontal="left" vertical="center" indent="2"/>
    </xf>
    <xf numFmtId="40" fontId="3" fillId="0" borderId="47" xfId="1" applyNumberFormat="1" applyFont="1" applyFill="1" applyBorder="1" applyAlignment="1" applyProtection="1">
      <alignment horizontal="center" vertical="center"/>
    </xf>
    <xf numFmtId="40" fontId="3" fillId="0" borderId="0" xfId="1" applyNumberFormat="1" applyFont="1" applyFill="1" applyBorder="1" applyAlignment="1" applyProtection="1">
      <alignment horizontal="center" vertical="center"/>
    </xf>
    <xf numFmtId="38" fontId="15" fillId="5" borderId="1" xfId="1" applyFont="1" applyFill="1" applyBorder="1" applyAlignment="1" applyProtection="1">
      <alignment horizontal="center" vertical="center"/>
    </xf>
    <xf numFmtId="38" fontId="15" fillId="5" borderId="2" xfId="1" applyFont="1" applyFill="1" applyBorder="1" applyAlignment="1" applyProtection="1">
      <alignment horizontal="center" vertical="center"/>
    </xf>
    <xf numFmtId="0" fontId="7" fillId="0" borderId="0" xfId="0" applyFont="1" applyAlignment="1" applyProtection="1">
      <alignment horizontal="right"/>
    </xf>
    <xf numFmtId="38" fontId="3" fillId="5" borderId="1" xfId="1" applyFont="1" applyFill="1" applyBorder="1" applyAlignment="1" applyProtection="1">
      <alignment horizontal="center" vertical="center"/>
    </xf>
    <xf numFmtId="0" fontId="15" fillId="0" borderId="0" xfId="0" applyFont="1" applyAlignment="1" applyProtection="1">
      <alignment horizontal="center" vertical="center"/>
    </xf>
    <xf numFmtId="178" fontId="19" fillId="0" borderId="0" xfId="0" applyNumberFormat="1" applyFont="1" applyProtection="1">
      <alignment vertical="center"/>
    </xf>
    <xf numFmtId="0" fontId="7" fillId="0" borderId="0" xfId="0" applyFont="1" applyAlignment="1" applyProtection="1">
      <alignment horizontal="center"/>
    </xf>
    <xf numFmtId="0" fontId="9" fillId="0" borderId="0" xfId="0" applyFont="1" applyAlignment="1" applyProtection="1">
      <alignment horizontal="right" vertical="center"/>
    </xf>
    <xf numFmtId="38" fontId="9" fillId="5" borderId="49" xfId="1" applyFont="1" applyFill="1" applyBorder="1" applyAlignment="1" applyProtection="1">
      <alignment horizontal="center" vertical="center"/>
    </xf>
    <xf numFmtId="0" fontId="20" fillId="0" borderId="0" xfId="0" applyFont="1" applyProtection="1">
      <alignment vertical="center"/>
    </xf>
    <xf numFmtId="0" fontId="21" fillId="0" borderId="0" xfId="0" applyFont="1" applyAlignment="1" applyProtection="1">
      <alignment horizontal="left" vertical="center" wrapText="1" indent="2"/>
    </xf>
    <xf numFmtId="0" fontId="21" fillId="0" borderId="0" xfId="0" applyFont="1" applyAlignment="1" applyProtection="1">
      <alignment horizontal="left" vertical="center" wrapText="1"/>
    </xf>
    <xf numFmtId="0" fontId="21" fillId="0" borderId="0" xfId="0" applyFont="1" applyAlignment="1" applyProtection="1">
      <alignment vertical="center" wrapText="1"/>
    </xf>
    <xf numFmtId="0" fontId="3" fillId="4" borderId="0" xfId="0" applyFont="1" applyFill="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10" xfId="0" applyFont="1" applyBorder="1" applyProtection="1">
      <alignment vertical="center"/>
    </xf>
    <xf numFmtId="0" fontId="3" fillId="0" borderId="15"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9" xfId="0" applyFont="1" applyBorder="1" applyProtection="1">
      <alignment vertical="center"/>
    </xf>
    <xf numFmtId="0" fontId="3" fillId="0" borderId="30" xfId="0" applyFont="1" applyBorder="1" applyProtection="1">
      <alignment vertical="center"/>
    </xf>
    <xf numFmtId="0" fontId="3" fillId="0" borderId="16" xfId="0" applyFont="1" applyBorder="1" applyAlignment="1" applyProtection="1">
      <alignment horizontal="center" vertical="center"/>
    </xf>
    <xf numFmtId="0" fontId="3" fillId="0" borderId="12" xfId="0" applyFont="1" applyBorder="1" applyProtection="1">
      <alignment vertical="center"/>
    </xf>
    <xf numFmtId="176" fontId="3" fillId="0" borderId="6" xfId="0" applyNumberFormat="1" applyFont="1" applyBorder="1" applyProtection="1">
      <alignment vertical="center"/>
    </xf>
    <xf numFmtId="176" fontId="3" fillId="0" borderId="32" xfId="0" applyNumberFormat="1" applyFont="1" applyBorder="1" applyProtection="1">
      <alignment vertical="center"/>
    </xf>
    <xf numFmtId="176" fontId="3" fillId="0" borderId="12" xfId="0" applyNumberFormat="1" applyFont="1" applyBorder="1" applyProtection="1">
      <alignment vertical="center"/>
    </xf>
    <xf numFmtId="0" fontId="3" fillId="0" borderId="18" xfId="0" applyFont="1" applyBorder="1" applyAlignment="1" applyProtection="1">
      <alignment horizontal="center" vertical="center"/>
    </xf>
    <xf numFmtId="0" fontId="3" fillId="2" borderId="12" xfId="0" applyFont="1" applyFill="1" applyBorder="1" applyProtection="1">
      <alignment vertical="center"/>
    </xf>
    <xf numFmtId="176" fontId="3" fillId="2" borderId="6" xfId="0" applyNumberFormat="1" applyFont="1" applyFill="1" applyBorder="1" applyProtection="1">
      <alignment vertical="center"/>
    </xf>
    <xf numFmtId="176" fontId="3" fillId="2" borderId="32" xfId="0" applyNumberFormat="1" applyFont="1" applyFill="1" applyBorder="1" applyProtection="1">
      <alignment vertical="center"/>
    </xf>
    <xf numFmtId="176" fontId="3" fillId="2" borderId="12" xfId="0" applyNumberFormat="1" applyFont="1" applyFill="1" applyBorder="1" applyProtection="1">
      <alignment vertical="center"/>
    </xf>
    <xf numFmtId="0" fontId="3" fillId="0" borderId="20" xfId="0" applyFont="1" applyBorder="1" applyProtection="1">
      <alignment vertical="center"/>
    </xf>
    <xf numFmtId="0" fontId="3" fillId="0" borderId="40" xfId="0" applyFont="1" applyBorder="1" applyProtection="1">
      <alignment vertical="center"/>
    </xf>
    <xf numFmtId="0" fontId="3" fillId="0" borderId="17" xfId="0" applyFont="1" applyBorder="1" applyAlignment="1" applyProtection="1">
      <alignment horizontal="center" vertical="center"/>
    </xf>
    <xf numFmtId="0" fontId="3" fillId="0" borderId="15" xfId="0" applyFont="1" applyBorder="1" applyProtection="1">
      <alignment vertical="center"/>
    </xf>
    <xf numFmtId="0" fontId="3" fillId="0" borderId="33" xfId="0" applyFont="1" applyBorder="1" applyProtection="1">
      <alignment vertical="center"/>
    </xf>
    <xf numFmtId="0" fontId="3" fillId="0" borderId="27" xfId="0" applyFont="1" applyBorder="1" applyAlignment="1" applyProtection="1">
      <alignment horizontal="center" vertical="center"/>
    </xf>
    <xf numFmtId="0" fontId="3" fillId="2" borderId="13" xfId="0" applyFont="1" applyFill="1" applyBorder="1" applyProtection="1">
      <alignment vertical="center"/>
    </xf>
    <xf numFmtId="176" fontId="3" fillId="2" borderId="39" xfId="0" applyNumberFormat="1" applyFont="1" applyFill="1" applyBorder="1" applyProtection="1">
      <alignment vertical="center"/>
    </xf>
    <xf numFmtId="176" fontId="3" fillId="2" borderId="34" xfId="0" applyNumberFormat="1" applyFont="1" applyFill="1" applyBorder="1" applyProtection="1">
      <alignment vertical="center"/>
    </xf>
    <xf numFmtId="176" fontId="3" fillId="2" borderId="13" xfId="0" applyNumberFormat="1" applyFont="1" applyFill="1" applyBorder="1" applyProtection="1">
      <alignment vertical="center"/>
    </xf>
    <xf numFmtId="0" fontId="19" fillId="0" borderId="0" xfId="0" applyFont="1" applyAlignment="1" applyProtection="1">
      <alignment horizontal="right" vertical="center"/>
    </xf>
    <xf numFmtId="38" fontId="19" fillId="0" borderId="0" xfId="1" applyFont="1" applyAlignment="1" applyProtection="1">
      <alignment horizontal="right" vertical="center"/>
    </xf>
    <xf numFmtId="0" fontId="5" fillId="0" borderId="0" xfId="0" applyFont="1" applyProtection="1">
      <alignment vertical="center"/>
    </xf>
    <xf numFmtId="0" fontId="16" fillId="0" borderId="0" xfId="0" applyFont="1" applyProtection="1">
      <alignment vertical="center"/>
    </xf>
    <xf numFmtId="0" fontId="8" fillId="0" borderId="50"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52" xfId="0" applyFont="1" applyBorder="1" applyAlignment="1" applyProtection="1">
      <alignment horizontal="center" vertical="center"/>
    </xf>
    <xf numFmtId="176" fontId="3" fillId="0" borderId="0" xfId="0" applyNumberFormat="1" applyFont="1" applyProtection="1">
      <alignment vertical="center"/>
    </xf>
    <xf numFmtId="0" fontId="8" fillId="0" borderId="0" xfId="0" applyFont="1" applyAlignment="1" applyProtection="1">
      <alignment horizontal="left" vertical="center"/>
    </xf>
    <xf numFmtId="0" fontId="3" fillId="0" borderId="41"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31" xfId="0" applyFont="1" applyBorder="1" applyAlignment="1" applyProtection="1">
      <alignment horizontal="center" vertical="center"/>
    </xf>
    <xf numFmtId="176" fontId="3" fillId="2" borderId="0" xfId="0" applyNumberFormat="1" applyFont="1" applyFill="1" applyProtection="1">
      <alignment vertical="center"/>
    </xf>
    <xf numFmtId="0" fontId="3" fillId="2" borderId="19" xfId="0" applyFont="1" applyFill="1" applyBorder="1" applyProtection="1">
      <alignment vertical="center"/>
    </xf>
    <xf numFmtId="0" fontId="3" fillId="2" borderId="30" xfId="0" applyFont="1" applyFill="1" applyBorder="1" applyProtection="1">
      <alignment vertical="center"/>
    </xf>
    <xf numFmtId="0" fontId="3" fillId="0" borderId="0" xfId="0" applyFont="1" applyAlignment="1" applyProtection="1">
      <alignment horizontal="right" vertical="center"/>
    </xf>
    <xf numFmtId="176" fontId="3" fillId="0" borderId="39" xfId="0" applyNumberFormat="1" applyFont="1" applyBorder="1" applyProtection="1">
      <alignment vertical="center"/>
    </xf>
    <xf numFmtId="176" fontId="3" fillId="0" borderId="13" xfId="0" applyNumberFormat="1" applyFont="1" applyBorder="1" applyProtection="1">
      <alignment vertical="center"/>
    </xf>
    <xf numFmtId="0" fontId="8" fillId="0" borderId="0" xfId="0" applyFont="1" applyAlignment="1" applyProtection="1">
      <alignment horizontal="left" vertical="center" indent="1"/>
    </xf>
    <xf numFmtId="40" fontId="3" fillId="0" borderId="0" xfId="1" applyNumberFormat="1" applyFont="1" applyFill="1" applyBorder="1" applyAlignment="1" applyProtection="1">
      <alignment vertical="center"/>
    </xf>
    <xf numFmtId="38" fontId="15" fillId="0" borderId="0" xfId="1" applyFont="1" applyFill="1" applyBorder="1" applyAlignment="1" applyProtection="1">
      <alignment vertical="center"/>
    </xf>
    <xf numFmtId="38" fontId="3" fillId="0" borderId="0" xfId="1" applyFont="1" applyFill="1" applyBorder="1" applyAlignment="1" applyProtection="1">
      <alignment vertical="center"/>
    </xf>
    <xf numFmtId="0" fontId="7" fillId="0" borderId="0" xfId="0" applyFont="1" applyAlignment="1" applyProtection="1">
      <alignment horizontal="center" vertical="center"/>
    </xf>
    <xf numFmtId="0" fontId="5" fillId="0" borderId="0" xfId="0" applyFont="1" applyAlignment="1" applyProtection="1">
      <alignment horizontal="left" vertical="center" indent="1"/>
    </xf>
    <xf numFmtId="0" fontId="3" fillId="0" borderId="32" xfId="0" applyFont="1" applyBorder="1" applyAlignment="1" applyProtection="1">
      <alignment vertical="center" wrapText="1"/>
    </xf>
    <xf numFmtId="0" fontId="9" fillId="0" borderId="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3" fillId="0" borderId="32" xfId="0" applyFont="1" applyBorder="1" applyProtection="1">
      <alignment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31" xfId="0" applyFont="1" applyBorder="1" applyAlignment="1" applyProtection="1">
      <alignment horizontal="center" vertical="center"/>
    </xf>
    <xf numFmtId="0" fontId="3" fillId="0" borderId="0" xfId="0" applyFont="1" applyProtection="1">
      <alignment vertical="center"/>
    </xf>
    <xf numFmtId="38" fontId="8" fillId="0" borderId="33" xfId="1"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2" borderId="24" xfId="0" applyFont="1" applyFill="1" applyBorder="1" applyProtection="1">
      <alignment vertical="center"/>
    </xf>
    <xf numFmtId="177" fontId="15" fillId="0" borderId="30" xfId="1" applyNumberFormat="1" applyFont="1" applyFill="1" applyBorder="1" applyProtection="1">
      <alignment vertical="center"/>
    </xf>
    <xf numFmtId="0" fontId="3" fillId="0" borderId="53" xfId="0" applyFont="1" applyBorder="1" applyAlignment="1" applyProtection="1">
      <alignment vertical="center" wrapText="1"/>
    </xf>
    <xf numFmtId="38" fontId="3" fillId="0" borderId="6" xfId="1" applyFont="1" applyFill="1" applyBorder="1" applyProtection="1">
      <alignment vertical="center"/>
    </xf>
    <xf numFmtId="0" fontId="3" fillId="0" borderId="24" xfId="0" applyFont="1" applyBorder="1" applyProtection="1">
      <alignment vertical="center"/>
    </xf>
    <xf numFmtId="177" fontId="15" fillId="0" borderId="30" xfId="0" applyNumberFormat="1" applyFont="1" applyBorder="1" applyProtection="1">
      <alignment vertical="center"/>
    </xf>
    <xf numFmtId="0" fontId="3" fillId="2" borderId="25" xfId="0" applyFont="1" applyFill="1" applyBorder="1" applyProtection="1">
      <alignment vertical="center"/>
    </xf>
    <xf numFmtId="177" fontId="15" fillId="0" borderId="40" xfId="0" applyNumberFormat="1" applyFont="1" applyBorder="1" applyProtection="1">
      <alignment vertical="center"/>
    </xf>
    <xf numFmtId="0" fontId="3" fillId="0" borderId="30" xfId="0" applyFont="1" applyBorder="1" applyAlignment="1" applyProtection="1">
      <alignment horizontal="left" vertical="center"/>
    </xf>
    <xf numFmtId="3" fontId="3" fillId="0" borderId="1" xfId="0" applyNumberFormat="1" applyFont="1" applyBorder="1" applyProtection="1">
      <alignment vertical="center"/>
    </xf>
    <xf numFmtId="0" fontId="3" fillId="0" borderId="42" xfId="0" applyFont="1" applyBorder="1" applyAlignment="1" applyProtection="1">
      <alignment horizontal="center" vertical="center"/>
    </xf>
    <xf numFmtId="0" fontId="3" fillId="0" borderId="12" xfId="0" applyFont="1" applyBorder="1" applyAlignment="1" applyProtection="1">
      <alignment horizontal="left" vertical="center"/>
    </xf>
    <xf numFmtId="3" fontId="3" fillId="0" borderId="2" xfId="0" applyNumberFormat="1" applyFont="1" applyBorder="1" applyProtection="1">
      <alignment vertical="center"/>
    </xf>
    <xf numFmtId="0" fontId="3" fillId="0" borderId="43" xfId="0" applyFont="1" applyBorder="1" applyAlignment="1" applyProtection="1">
      <alignment horizontal="center" vertical="center"/>
    </xf>
    <xf numFmtId="0" fontId="3" fillId="0" borderId="40" xfId="0" applyFont="1" applyBorder="1" applyAlignment="1" applyProtection="1">
      <alignment horizontal="left" vertical="center"/>
    </xf>
    <xf numFmtId="3" fontId="3" fillId="0" borderId="22" xfId="0" applyNumberFormat="1" applyFont="1" applyBorder="1" applyProtection="1">
      <alignment vertical="center"/>
    </xf>
    <xf numFmtId="0" fontId="3" fillId="0" borderId="44" xfId="0" applyFont="1" applyBorder="1" applyAlignment="1" applyProtection="1">
      <alignment horizontal="center" vertical="center"/>
    </xf>
    <xf numFmtId="0" fontId="8" fillId="0" borderId="0" xfId="0" applyFont="1" applyAlignment="1" applyProtection="1">
      <alignment horizontal="center" vertical="center"/>
    </xf>
    <xf numFmtId="0" fontId="3" fillId="0" borderId="0" xfId="0" applyFont="1" applyAlignment="1" applyProtection="1">
      <alignment horizontal="center" vertical="center"/>
    </xf>
    <xf numFmtId="38" fontId="3" fillId="0" borderId="0" xfId="1" applyFont="1" applyFill="1" applyBorder="1" applyAlignment="1" applyProtection="1">
      <alignment horizontal="center" vertical="center"/>
    </xf>
    <xf numFmtId="0" fontId="8" fillId="0" borderId="0" xfId="0" applyFont="1" applyAlignment="1" applyProtection="1">
      <alignment horizontal="center" vertical="center"/>
    </xf>
    <xf numFmtId="0" fontId="4" fillId="0" borderId="0" xfId="0" applyFont="1" applyAlignment="1" applyProtection="1">
      <alignment horizontal="left" indent="2"/>
    </xf>
    <xf numFmtId="0" fontId="8" fillId="0" borderId="0" xfId="0" applyFont="1" applyAlignment="1" applyProtection="1">
      <alignment horizontal="left" vertical="center"/>
    </xf>
    <xf numFmtId="0" fontId="9" fillId="0" borderId="0" xfId="0" applyFont="1" applyAlignment="1" applyProtection="1">
      <alignment horizontal="right" vertical="center"/>
    </xf>
    <xf numFmtId="38" fontId="9" fillId="0" borderId="0" xfId="1"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13" fillId="0" borderId="0" xfId="0" applyFont="1" applyAlignment="1" applyProtection="1">
      <alignment horizontal="center" vertical="center"/>
    </xf>
    <xf numFmtId="0" fontId="10" fillId="0" borderId="0" xfId="0" applyFont="1" applyAlignment="1" applyProtection="1">
      <alignment horizontal="center" vertical="center"/>
    </xf>
    <xf numFmtId="38" fontId="11" fillId="0" borderId="0" xfId="0" applyNumberFormat="1" applyFont="1" applyAlignment="1" applyProtection="1">
      <alignment horizontal="right" vertical="center"/>
    </xf>
  </cellXfs>
  <cellStyles count="3">
    <cellStyle name="ハイパーリンク" xfId="2" builtinId="8"/>
    <cellStyle name="桁区切り" xfId="1" builtinId="6"/>
    <cellStyle name="標準" xfId="0" builtinId="0"/>
  </cellStyles>
  <dxfs count="46">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ont>
        <strike val="0"/>
      </font>
      <fill>
        <patternFill>
          <bgColor theme="0" tint="-0.499984740745262"/>
        </patternFill>
      </fill>
    </dxf>
    <dxf>
      <fill>
        <patternFill>
          <bgColor theme="0" tint="-0.499984740745262"/>
        </patternFill>
      </fill>
    </dxf>
    <dxf>
      <fill>
        <patternFill>
          <bgColor theme="0" tint="-0.499984740745262"/>
        </patternFill>
      </fill>
    </dxf>
    <dxf>
      <font>
        <strike val="0"/>
      </font>
      <fill>
        <patternFill>
          <bgColor theme="0" tint="-0.499984740745262"/>
        </patternFill>
      </fill>
    </dxf>
    <dxf>
      <fill>
        <patternFill>
          <bgColor theme="0" tint="-0.499984740745262"/>
        </patternFill>
      </fill>
    </dxf>
    <dxf>
      <font>
        <b val="0"/>
        <i val="0"/>
        <color auto="1"/>
      </font>
      <fill>
        <patternFill patternType="solid">
          <bgColor theme="0" tint="-0.499984740745262"/>
        </patternFill>
      </fill>
    </dxf>
    <dxf>
      <font>
        <strike val="0"/>
      </font>
      <fill>
        <patternFill>
          <bgColor theme="0" tint="-0.499984740745262"/>
        </patternFill>
      </fill>
    </dxf>
    <dxf>
      <fill>
        <patternFill>
          <bgColor theme="0" tint="-0.499984740745262"/>
        </patternFill>
      </fill>
    </dxf>
    <dxf>
      <font>
        <b val="0"/>
        <i val="0"/>
        <color auto="1"/>
      </font>
      <fill>
        <patternFill patternType="solid">
          <bgColor theme="0" tint="-0.499984740745262"/>
        </patternFill>
      </fill>
      <border>
        <vertical/>
        <horizontal/>
      </border>
    </dxf>
    <dxf>
      <font>
        <strike val="0"/>
      </font>
      <fill>
        <patternFill>
          <bgColor theme="3" tint="0.89996032593768116"/>
        </patternFill>
      </fill>
    </dxf>
    <dxf>
      <font>
        <strike val="0"/>
      </font>
      <fill>
        <patternFill patternType="solid">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ont>
        <strike val="0"/>
      </font>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ont>
        <strike val="0"/>
      </font>
      <fill>
        <patternFill>
          <bgColor theme="0" tint="-0.499984740745262"/>
        </patternFill>
      </fill>
    </dxf>
    <dxf>
      <fill>
        <patternFill>
          <bgColor theme="0" tint="-0.499984740745262"/>
        </patternFill>
      </fill>
    </dxf>
    <dxf>
      <fill>
        <patternFill>
          <bgColor theme="0" tint="-0.499984740745262"/>
        </patternFill>
      </fill>
    </dxf>
    <dxf>
      <font>
        <strike val="0"/>
      </font>
      <fill>
        <patternFill>
          <bgColor theme="0" tint="-0.499984740745262"/>
        </patternFill>
      </fill>
    </dxf>
    <dxf>
      <fill>
        <patternFill>
          <bgColor theme="0" tint="-0.499984740745262"/>
        </patternFill>
      </fill>
    </dxf>
    <dxf>
      <font>
        <b val="0"/>
        <i val="0"/>
        <color auto="1"/>
      </font>
      <fill>
        <patternFill patternType="solid">
          <bgColor theme="0" tint="-0.499984740745262"/>
        </patternFill>
      </fill>
    </dxf>
    <dxf>
      <font>
        <strike val="0"/>
      </font>
      <fill>
        <patternFill>
          <bgColor theme="0" tint="-0.499984740745262"/>
        </patternFill>
      </fill>
    </dxf>
    <dxf>
      <fill>
        <patternFill>
          <bgColor theme="0" tint="-0.499984740745262"/>
        </patternFill>
      </fill>
    </dxf>
    <dxf>
      <font>
        <b val="0"/>
        <i val="0"/>
        <color auto="1"/>
      </font>
      <fill>
        <patternFill patternType="solid">
          <bgColor theme="0" tint="-0.499984740745262"/>
        </patternFill>
      </fill>
      <border>
        <vertical/>
        <horizontal/>
      </border>
    </dxf>
    <dxf>
      <font>
        <strike val="0"/>
      </font>
      <fill>
        <patternFill>
          <bgColor theme="3" tint="0.89996032593768116"/>
        </patternFill>
      </fill>
    </dxf>
    <dxf>
      <font>
        <strike val="0"/>
      </font>
      <fill>
        <patternFill patternType="solid">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ont>
        <strike val="0"/>
      </font>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0" tint="-0.49998474074526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D9F2D0"/>
      <color rgb="FFFF9999"/>
      <color rgb="FFFF7C80"/>
      <color rgb="FFFFCCCC"/>
      <color rgb="FFCAEEFB"/>
      <color rgb="FFF6C6AD"/>
      <color rgb="FFFBE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1285875</xdr:colOff>
      <xdr:row>4</xdr:row>
      <xdr:rowOff>104775</xdr:rowOff>
    </xdr:from>
    <xdr:to>
      <xdr:col>6</xdr:col>
      <xdr:colOff>533400</xdr:colOff>
      <xdr:row>10</xdr:row>
      <xdr:rowOff>180976</xdr:rowOff>
    </xdr:to>
    <xdr:sp macro="" textlink="">
      <xdr:nvSpPr>
        <xdr:cNvPr id="2" name="テキスト ボックス 1">
          <a:extLst>
            <a:ext uri="{FF2B5EF4-FFF2-40B4-BE49-F238E27FC236}">
              <a16:creationId xmlns:a16="http://schemas.microsoft.com/office/drawing/2014/main" id="{0FC097C5-F5CA-4788-A082-95C479442F9F}"/>
            </a:ext>
            <a:ext uri="{147F2762-F138-4A5C-976F-8EAC2B608ADB}">
              <a16:predDERef xmlns:a16="http://schemas.microsoft.com/office/drawing/2014/main" pred="{EB344FCD-C662-43E3-B9FA-2CBB580481C8}"/>
            </a:ext>
          </a:extLst>
        </xdr:cNvPr>
        <xdr:cNvSpPr txBox="1"/>
      </xdr:nvSpPr>
      <xdr:spPr>
        <a:xfrm>
          <a:off x="3409950" y="1095375"/>
          <a:ext cx="2590800" cy="1447801"/>
        </a:xfrm>
        <a:prstGeom prst="rect">
          <a:avLst/>
        </a:prstGeom>
        <a:solidFill>
          <a:srgbClr val="FFCCCC"/>
        </a:solidFill>
        <a:ln w="9525" cmpd="sng">
          <a:noFill/>
        </a:ln>
        <a:effectLst>
          <a:outerShdw blurRad="63500" sx="102000" sy="102000" algn="ctr" rotWithShape="0">
            <a:prstClr val="black">
              <a:alpha val="40000"/>
            </a:prstClr>
          </a:outerShdw>
          <a:softEdge rad="12700"/>
        </a:effectLst>
      </xdr:spPr>
      <xdr:txBody>
        <a:bodyPr spcFirstLastPara="0" wrap="square" lIns="91440" tIns="45720" rIns="91440" bIns="45720" rtlCol="0" anchor="ctr">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例</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住宅１棟＋車庫１棟</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戸建住宅　２階建て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190.00㎡</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（仕様基準）</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車庫　　　平屋建て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15.00㎡</a:t>
          </a:r>
        </a:p>
        <a:p>
          <a:pPr marL="0" indent="0" algn="l"/>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車庫は省エネ基準適合義務対象外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1066800</xdr:colOff>
      <xdr:row>4</xdr:row>
      <xdr:rowOff>95250</xdr:rowOff>
    </xdr:from>
    <xdr:to>
      <xdr:col>6</xdr:col>
      <xdr:colOff>228600</xdr:colOff>
      <xdr:row>9</xdr:row>
      <xdr:rowOff>104775</xdr:rowOff>
    </xdr:to>
    <xdr:sp macro="" textlink="">
      <xdr:nvSpPr>
        <xdr:cNvPr id="2" name="テキスト ボックス 1">
          <a:extLst>
            <a:ext uri="{FF2B5EF4-FFF2-40B4-BE49-F238E27FC236}">
              <a16:creationId xmlns:a16="http://schemas.microsoft.com/office/drawing/2014/main" id="{B0ABA9DD-C5BC-4484-A72D-F532A556A550}"/>
            </a:ext>
          </a:extLst>
        </xdr:cNvPr>
        <xdr:cNvSpPr txBox="1"/>
      </xdr:nvSpPr>
      <xdr:spPr>
        <a:xfrm>
          <a:off x="3495675" y="1085850"/>
          <a:ext cx="2505075" cy="1152525"/>
        </a:xfrm>
        <a:prstGeom prst="rect">
          <a:avLst/>
        </a:prstGeom>
        <a:solidFill>
          <a:schemeClr val="accent6">
            <a:lumMod val="40000"/>
            <a:lumOff val="60000"/>
          </a:schemeClr>
        </a:solidFill>
        <a:ln w="9525" cmpd="sng">
          <a:noFill/>
        </a:ln>
        <a:effectLst>
          <a:outerShdw blurRad="63500" sx="102000" sy="102000" algn="ctr" rotWithShape="0">
            <a:prstClr val="black">
              <a:alpha val="40000"/>
            </a:prstClr>
          </a:outerShdw>
        </a:effectLst>
      </xdr:spPr>
      <xdr:txBody>
        <a:bodyPr spcFirstLastPara="0" vertOverflow="clip" horzOverflow="clip" wrap="square" lIns="91440" tIns="45720" rIns="91440" bIns="45720" rtlCol="0" anchor="ctr">
          <a:noAutofit/>
        </a:bodyPr>
        <a:lstStyle/>
        <a:p>
          <a:pPr marL="0" indent="0" algn="l"/>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例</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兼用住宅</a:t>
          </a:r>
        </a:p>
        <a:p>
          <a:pPr marL="0" indent="0" algn="l"/>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 </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住宅部分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170.00㎡(</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標準計算法</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店舗部分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40.00㎡(</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ﾓﾃﾞﾙ建物法</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1285875</xdr:colOff>
      <xdr:row>4</xdr:row>
      <xdr:rowOff>95250</xdr:rowOff>
    </xdr:from>
    <xdr:to>
      <xdr:col>6</xdr:col>
      <xdr:colOff>533400</xdr:colOff>
      <xdr:row>10</xdr:row>
      <xdr:rowOff>171451</xdr:rowOff>
    </xdr:to>
    <xdr:sp macro="" textlink="">
      <xdr:nvSpPr>
        <xdr:cNvPr id="3" name="テキスト ボックス 2">
          <a:extLst>
            <a:ext uri="{FF2B5EF4-FFF2-40B4-BE49-F238E27FC236}">
              <a16:creationId xmlns:a16="http://schemas.microsoft.com/office/drawing/2014/main" id="{1344F726-475C-4C08-9868-CF754AC5F4F5}"/>
            </a:ext>
            <a:ext uri="{147F2762-F138-4A5C-976F-8EAC2B608ADB}">
              <a16:predDERef xmlns:a16="http://schemas.microsoft.com/office/drawing/2014/main" pred="{EB344FCD-C662-43E3-B9FA-2CBB580481C8}"/>
            </a:ext>
          </a:extLst>
        </xdr:cNvPr>
        <xdr:cNvSpPr txBox="1"/>
      </xdr:nvSpPr>
      <xdr:spPr>
        <a:xfrm>
          <a:off x="3409950" y="1085850"/>
          <a:ext cx="2590800" cy="1447801"/>
        </a:xfrm>
        <a:prstGeom prst="rect">
          <a:avLst/>
        </a:prstGeom>
        <a:solidFill>
          <a:schemeClr val="accent4">
            <a:lumMod val="40000"/>
            <a:lumOff val="60000"/>
          </a:schemeClr>
        </a:solidFill>
        <a:ln w="9525" cmpd="sng">
          <a:noFill/>
        </a:ln>
        <a:effectLst>
          <a:outerShdw blurRad="63500" sx="102000" sy="102000" algn="ctr" rotWithShape="0">
            <a:prstClr val="black">
              <a:alpha val="40000"/>
            </a:prstClr>
          </a:outerShdw>
          <a:softEdge rad="12700"/>
        </a:effectLst>
      </xdr:spPr>
      <xdr:txBody>
        <a:bodyPr spcFirstLastPara="0" wrap="square" lIns="91440" tIns="45720" rIns="91440" bIns="45720" rtlCol="0" anchor="ctr">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例</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住宅１棟＋車庫１棟</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戸建住宅　２階建て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190.00㎡</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（仕様基準）</a:t>
          </a:r>
        </a:p>
        <a:p>
          <a:pPr marL="0" indent="0" algn="l"/>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 車庫　　　平屋建て　 </a:t>
          </a:r>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15.00㎡</a:t>
          </a:r>
        </a:p>
        <a:p>
          <a:pPr marL="0" indent="0" algn="l"/>
          <a:r>
            <a:rPr lang="en-US" altLang="ja-JP" sz="1100" b="0" i="0" u="none" strike="noStrike">
              <a:solidFill>
                <a:srgbClr val="000000"/>
              </a:solidFill>
              <a:latin typeface="BIZ UDゴシック" panose="020B0400000000000000" pitchFamily="49" charset="-128"/>
              <a:ea typeface="BIZ UDゴシック" panose="020B0400000000000000" pitchFamily="49" charset="-128"/>
            </a:rPr>
            <a:t>※</a:t>
          </a:r>
          <a:r>
            <a:rPr lang="ja-JP" altLang="en-US" sz="1100" b="0" i="0" u="none" strike="noStrike">
              <a:solidFill>
                <a:srgbClr val="000000"/>
              </a:solidFill>
              <a:latin typeface="BIZ UDゴシック" panose="020B0400000000000000" pitchFamily="49" charset="-128"/>
              <a:ea typeface="BIZ UDゴシック" panose="020B0400000000000000" pitchFamily="49" charset="-128"/>
            </a:rPr>
            <a:t>車庫は省エネ基準適合義務対象外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tosiseibi/kentiku/09-04kakushutesuryou.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sasebo.lg.jp/tosiseibi/kentiku/09-04kakushutesuryou.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sasebo.lg.jp/tosiseibi/kentiku/09-04kakushutesuryou.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city.sasebo.lg.jp/tosiseibi/kentiku/09-04kakushutesuryou.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sasebo.lg.jp/tosiseibi/kentiku/09-04kakushutesuryou.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city.sasebo.lg.jp/tosiseibi/kentiku/09-04kakushutesur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437-5008-4660-9CAE-67453EED31AB}">
  <sheetPr>
    <tabColor rgb="FFFF0000"/>
    <pageSetUpPr fitToPage="1"/>
  </sheetPr>
  <dimension ref="A1:S45"/>
  <sheetViews>
    <sheetView tabSelected="1" view="pageBreakPreview" zoomScaleNormal="100" zoomScaleSheetLayoutView="100" workbookViewId="0">
      <selection activeCell="D6" sqref="D6"/>
    </sheetView>
  </sheetViews>
  <sheetFormatPr defaultColWidth="9" defaultRowHeight="18"/>
  <cols>
    <col min="1" max="1" width="9.625" style="14" customWidth="1"/>
    <col min="2" max="2" width="13.625" style="14" customWidth="1"/>
    <col min="3" max="3" width="4.625" style="14" customWidth="1"/>
    <col min="4" max="4" width="20.625" style="14" customWidth="1"/>
    <col min="5" max="5" width="4.625" style="14" customWidth="1"/>
    <col min="6" max="6" width="18.625" style="14" customWidth="1"/>
    <col min="7" max="7" width="8.625" style="14" customWidth="1"/>
    <col min="8" max="9" width="5.625" style="14" customWidth="1"/>
    <col min="10" max="10" width="9" style="14" customWidth="1"/>
    <col min="11" max="11" width="25.625" style="14" customWidth="1"/>
    <col min="12" max="12" width="9" style="14"/>
    <col min="13" max="13" width="5.625" style="14" customWidth="1"/>
    <col min="14" max="14" width="12.625" style="14" customWidth="1"/>
    <col min="15" max="15" width="20.625" style="14" customWidth="1"/>
    <col min="16" max="16" width="15.625" style="14" customWidth="1"/>
    <col min="17" max="19" width="5.625" style="14" customWidth="1"/>
    <col min="20" max="21" width="15.625" style="14" customWidth="1"/>
    <col min="22" max="22" width="14.625" style="14" customWidth="1"/>
    <col min="23" max="16384" width="9" style="14"/>
  </cols>
  <sheetData>
    <row r="1" spans="1:19" ht="24" customHeight="1">
      <c r="A1" s="11" t="s">
        <v>0</v>
      </c>
      <c r="B1" s="11"/>
      <c r="C1" s="11"/>
      <c r="D1" s="11"/>
      <c r="E1" s="11"/>
      <c r="F1" s="11"/>
      <c r="G1" s="12"/>
      <c r="H1" s="13"/>
      <c r="J1" s="15" t="s">
        <v>1</v>
      </c>
    </row>
    <row r="2" spans="1:19" ht="18" customHeight="1">
      <c r="A2" s="12"/>
      <c r="B2" s="12"/>
      <c r="C2" s="12"/>
      <c r="D2" s="12"/>
      <c r="E2" s="12"/>
      <c r="F2" s="12"/>
      <c r="G2" s="12"/>
      <c r="H2" s="16"/>
      <c r="J2" s="17" t="s">
        <v>2</v>
      </c>
    </row>
    <row r="3" spans="1:19" ht="18" customHeight="1" thickBot="1">
      <c r="A3" s="18" t="s">
        <v>170</v>
      </c>
      <c r="B3" s="12"/>
      <c r="C3" s="12"/>
      <c r="D3" s="12"/>
      <c r="E3" s="12"/>
      <c r="F3" s="12"/>
      <c r="G3" s="12"/>
      <c r="H3" s="19"/>
      <c r="J3" s="17"/>
    </row>
    <row r="4" spans="1:19" ht="18" customHeight="1" thickBot="1">
      <c r="A4" s="18" t="s">
        <v>3</v>
      </c>
      <c r="B4" s="12"/>
      <c r="C4" s="12"/>
      <c r="D4" s="12"/>
      <c r="E4" s="12"/>
      <c r="F4" s="12"/>
      <c r="G4" s="12"/>
      <c r="H4" s="19"/>
      <c r="J4" s="20" t="s">
        <v>4</v>
      </c>
      <c r="K4" s="21"/>
      <c r="L4" s="22"/>
      <c r="N4" s="23" t="s">
        <v>5</v>
      </c>
      <c r="O4" s="24"/>
      <c r="P4" s="25"/>
      <c r="R4" s="14" t="s">
        <v>6</v>
      </c>
      <c r="S4" s="14" t="s">
        <v>126</v>
      </c>
    </row>
    <row r="5" spans="1:19" ht="18" customHeight="1">
      <c r="A5" s="12"/>
      <c r="B5" s="12"/>
      <c r="C5" s="12"/>
      <c r="D5" s="12"/>
      <c r="E5" s="12"/>
      <c r="F5" s="26"/>
      <c r="G5" s="26"/>
      <c r="H5" s="19"/>
      <c r="J5" s="27" t="s">
        <v>7</v>
      </c>
      <c r="K5" s="28"/>
      <c r="L5" s="29" t="s">
        <v>8</v>
      </c>
      <c r="N5" s="30" t="s">
        <v>9</v>
      </c>
      <c r="O5" s="31"/>
      <c r="P5" s="29" t="s">
        <v>8</v>
      </c>
      <c r="R5" s="14" t="s">
        <v>10</v>
      </c>
      <c r="S5" s="14" t="s">
        <v>127</v>
      </c>
    </row>
    <row r="6" spans="1:19" ht="18" customHeight="1">
      <c r="A6" s="32" t="s">
        <v>11</v>
      </c>
      <c r="B6" s="32"/>
      <c r="C6" s="32"/>
      <c r="D6" s="2" t="s">
        <v>200</v>
      </c>
      <c r="E6" s="33"/>
      <c r="F6" s="33"/>
      <c r="G6" s="33"/>
      <c r="H6" s="19"/>
      <c r="J6" s="34" t="s">
        <v>13</v>
      </c>
      <c r="K6" s="35" t="s">
        <v>14</v>
      </c>
      <c r="L6" s="36">
        <v>8000</v>
      </c>
      <c r="N6" s="37" t="s">
        <v>15</v>
      </c>
      <c r="O6" s="35" t="s">
        <v>16</v>
      </c>
      <c r="P6" s="38">
        <v>11000</v>
      </c>
      <c r="S6" s="14" t="s">
        <v>17</v>
      </c>
    </row>
    <row r="7" spans="1:19" ht="18" customHeight="1">
      <c r="A7" s="39" t="s">
        <v>18</v>
      </c>
      <c r="B7" s="39"/>
      <c r="C7" s="39"/>
      <c r="D7" s="3" t="s">
        <v>19</v>
      </c>
      <c r="E7" s="40"/>
      <c r="F7" s="40"/>
      <c r="G7" s="40"/>
      <c r="H7" s="19"/>
      <c r="J7" s="41"/>
      <c r="K7" s="42" t="s">
        <v>20</v>
      </c>
      <c r="L7" s="43">
        <v>18000</v>
      </c>
      <c r="N7" s="44"/>
      <c r="O7" s="42" t="s">
        <v>21</v>
      </c>
      <c r="P7" s="43">
        <v>12000</v>
      </c>
    </row>
    <row r="8" spans="1:19" ht="18" customHeight="1">
      <c r="A8" s="45"/>
      <c r="D8" s="3" t="s">
        <v>22</v>
      </c>
      <c r="E8" s="40"/>
      <c r="F8" s="40"/>
      <c r="G8" s="33"/>
      <c r="J8" s="41"/>
      <c r="K8" s="35" t="s">
        <v>23</v>
      </c>
      <c r="L8" s="36">
        <v>31000</v>
      </c>
      <c r="N8" s="37" t="s">
        <v>24</v>
      </c>
      <c r="O8" s="35" t="s">
        <v>25</v>
      </c>
      <c r="P8" s="36">
        <v>21000</v>
      </c>
    </row>
    <row r="9" spans="1:19" ht="18" customHeight="1">
      <c r="A9" s="14" t="s">
        <v>26</v>
      </c>
      <c r="D9" s="3" t="s">
        <v>27</v>
      </c>
      <c r="E9" s="40"/>
      <c r="F9" s="40"/>
      <c r="G9" s="33"/>
      <c r="J9" s="41"/>
      <c r="K9" s="42" t="s">
        <v>28</v>
      </c>
      <c r="L9" s="43">
        <v>42000</v>
      </c>
      <c r="N9" s="46"/>
      <c r="O9" s="42" t="s">
        <v>29</v>
      </c>
      <c r="P9" s="43">
        <v>33000</v>
      </c>
    </row>
    <row r="10" spans="1:19" ht="18" customHeight="1">
      <c r="A10" s="47" t="s">
        <v>156</v>
      </c>
      <c r="B10" s="48"/>
      <c r="C10" s="48"/>
      <c r="D10" s="48"/>
      <c r="E10" s="48"/>
      <c r="F10" s="48"/>
      <c r="G10" s="48"/>
      <c r="J10" s="41"/>
      <c r="K10" s="35" t="s">
        <v>30</v>
      </c>
      <c r="L10" s="36">
        <v>66000</v>
      </c>
      <c r="N10" s="46"/>
      <c r="O10" s="35" t="s">
        <v>31</v>
      </c>
      <c r="P10" s="36">
        <v>53000</v>
      </c>
    </row>
    <row r="11" spans="1:19" ht="18" customHeight="1" thickBot="1">
      <c r="J11" s="41"/>
      <c r="K11" s="42" t="s">
        <v>32</v>
      </c>
      <c r="L11" s="43">
        <v>97000</v>
      </c>
      <c r="N11" s="49"/>
      <c r="O11" s="50" t="s">
        <v>33</v>
      </c>
      <c r="P11" s="51">
        <v>69000</v>
      </c>
    </row>
    <row r="12" spans="1:19" ht="18" customHeight="1">
      <c r="A12" s="52" t="s">
        <v>108</v>
      </c>
      <c r="D12" s="19"/>
      <c r="E12" s="19"/>
      <c r="F12" s="19"/>
      <c r="G12" s="19"/>
      <c r="J12" s="41"/>
      <c r="K12" s="35" t="s">
        <v>34</v>
      </c>
      <c r="L12" s="36">
        <v>231000</v>
      </c>
      <c r="O12" s="14" t="s">
        <v>35</v>
      </c>
    </row>
    <row r="13" spans="1:19" ht="18" customHeight="1">
      <c r="C13" s="82" t="s">
        <v>36</v>
      </c>
      <c r="D13" s="14" t="s">
        <v>105</v>
      </c>
      <c r="J13" s="41"/>
      <c r="K13" s="42" t="s">
        <v>37</v>
      </c>
      <c r="L13" s="43">
        <v>335000</v>
      </c>
    </row>
    <row r="14" spans="1:19" ht="18" customHeight="1">
      <c r="C14" s="82" t="s">
        <v>36</v>
      </c>
      <c r="D14" s="14" t="s">
        <v>106</v>
      </c>
      <c r="F14" s="19"/>
      <c r="G14" s="19"/>
      <c r="J14" s="53"/>
      <c r="K14" s="35" t="s">
        <v>38</v>
      </c>
      <c r="L14" s="36">
        <v>561000</v>
      </c>
    </row>
    <row r="15" spans="1:19" ht="18" customHeight="1">
      <c r="C15" s="82" t="s">
        <v>36</v>
      </c>
      <c r="D15" s="14" t="s">
        <v>107</v>
      </c>
      <c r="E15" s="14" t="s">
        <v>109</v>
      </c>
      <c r="J15" s="54" t="s">
        <v>39</v>
      </c>
      <c r="K15" s="55"/>
      <c r="L15" s="56">
        <v>13000</v>
      </c>
    </row>
    <row r="16" spans="1:19" ht="18" customHeight="1">
      <c r="D16" s="19"/>
      <c r="E16" s="19"/>
      <c r="F16" s="19"/>
      <c r="G16" s="19"/>
      <c r="J16" s="57" t="s">
        <v>40</v>
      </c>
      <c r="K16" s="58"/>
      <c r="L16" s="59">
        <v>6000</v>
      </c>
      <c r="N16" s="14" t="s">
        <v>41</v>
      </c>
    </row>
    <row r="17" spans="1:14" ht="18" customHeight="1" thickBot="1">
      <c r="A17" s="52" t="s">
        <v>111</v>
      </c>
      <c r="J17" s="60" t="s">
        <v>42</v>
      </c>
      <c r="K17" s="61"/>
      <c r="L17" s="62">
        <v>13000</v>
      </c>
      <c r="N17" s="14" t="s">
        <v>43</v>
      </c>
    </row>
    <row r="18" spans="1:14" ht="18" customHeight="1">
      <c r="C18" s="82" t="s">
        <v>36</v>
      </c>
      <c r="D18" s="39" t="s">
        <v>112</v>
      </c>
      <c r="E18" s="14" t="s">
        <v>110</v>
      </c>
      <c r="F18" s="19"/>
      <c r="G18" s="19"/>
    </row>
    <row r="19" spans="1:14" ht="18" customHeight="1">
      <c r="C19" s="82" t="s">
        <v>36</v>
      </c>
      <c r="D19" s="39" t="s">
        <v>113</v>
      </c>
      <c r="E19" s="14" t="s">
        <v>109</v>
      </c>
      <c r="F19" s="19"/>
      <c r="G19" s="19"/>
    </row>
    <row r="20" spans="1:14" ht="18" customHeight="1">
      <c r="C20" s="82" t="s">
        <v>6</v>
      </c>
      <c r="D20" s="39" t="s">
        <v>114</v>
      </c>
      <c r="E20" s="14" t="s">
        <v>109</v>
      </c>
    </row>
    <row r="21" spans="1:14" ht="18" customHeight="1">
      <c r="D21" s="19"/>
      <c r="E21" s="19"/>
      <c r="F21" s="19"/>
      <c r="G21" s="19"/>
    </row>
    <row r="22" spans="1:14" ht="18" customHeight="1">
      <c r="A22" s="52" t="s">
        <v>115</v>
      </c>
      <c r="F22" s="63" t="str">
        <f>IF(D23="その他", IF(F23="", "【注意】主要用途を記載してください", ""), "")</f>
        <v/>
      </c>
      <c r="G22" s="64"/>
    </row>
    <row r="23" spans="1:14" ht="18" customHeight="1">
      <c r="A23" s="65" t="s">
        <v>116</v>
      </c>
      <c r="D23" s="6"/>
      <c r="E23" s="19" t="str">
        <f>IF(D23="その他", IF(F23="", "→", ""), "")</f>
        <v/>
      </c>
      <c r="F23" s="83"/>
      <c r="G23" s="39"/>
    </row>
    <row r="24" spans="1:14" ht="18" customHeight="1">
      <c r="A24" s="65" t="s">
        <v>121</v>
      </c>
      <c r="D24" s="1"/>
      <c r="E24" s="39" t="s">
        <v>44</v>
      </c>
    </row>
    <row r="25" spans="1:14" ht="18" customHeight="1">
      <c r="A25" s="66" t="s">
        <v>165</v>
      </c>
      <c r="D25" s="67"/>
      <c r="E25" s="39"/>
    </row>
    <row r="26" spans="1:14" ht="18" customHeight="1">
      <c r="A26" s="66" t="s">
        <v>164</v>
      </c>
      <c r="D26" s="68"/>
      <c r="E26" s="39"/>
    </row>
    <row r="27" spans="1:14" ht="18" customHeight="1">
      <c r="A27" s="65" t="s">
        <v>120</v>
      </c>
      <c r="D27" s="4"/>
      <c r="E27" s="39" t="s">
        <v>118</v>
      </c>
      <c r="F27" s="69" t="str">
        <f>IF(D27&gt;0, IF(D23=S4, IF(D27&lt;200, 11000, 12000), IF(D23=S5, IF(D27&lt;300, 21000, IF(D27&lt;2000, 33000, IF(D27&lt;5000, 53000, 69000))), "0")), "0")</f>
        <v>0</v>
      </c>
      <c r="G27" s="14" t="s">
        <v>72</v>
      </c>
    </row>
    <row r="28" spans="1:14" ht="18" customHeight="1">
      <c r="A28" s="65" t="s">
        <v>119</v>
      </c>
      <c r="D28" s="1"/>
      <c r="E28" s="39" t="s">
        <v>118</v>
      </c>
      <c r="F28" s="70" t="str">
        <f>IF(D28&gt;0, IF(D23=S4, IF(D28&lt;200, 11000, 12000), IF(D23=S5, IF(D28&lt;300, 21000, IF(D28&lt;2000, 33000, IF(D28&lt;5000, 53000, 69000))), "0")), "0")</f>
        <v>0</v>
      </c>
      <c r="G28" s="14" t="s">
        <v>72</v>
      </c>
    </row>
    <row r="29" spans="1:14" ht="18" customHeight="1">
      <c r="A29" s="48"/>
      <c r="D29" s="63" t="str">
        <f>IF(C18="■", IF(AND(D27="",D28=""), "【注意】対象面積を記載してください", ""), "")</f>
        <v/>
      </c>
      <c r="E29" s="64"/>
      <c r="F29" s="64"/>
    </row>
    <row r="30" spans="1:14" ht="18" customHeight="1">
      <c r="A30" s="52" t="s">
        <v>117</v>
      </c>
    </row>
    <row r="31" spans="1:14" ht="18" customHeight="1">
      <c r="A31" s="71" t="s">
        <v>45</v>
      </c>
      <c r="B31" s="72">
        <f>IF(D24=0,0,
IF(D24&lt;=30,8000,
IF(D24&lt;=100,18000,
IF(D24&lt;=200,31000,
IF(D24&lt;=500,42000,
IF(D24&lt;=1000,66000,
IF(D24&lt;=2000,97000,
IF(D24&lt;=10000,231000,
IF(D24&lt;=50000,335000,
561000)))))))))</f>
        <v>0</v>
      </c>
      <c r="C31" s="72"/>
      <c r="D31" s="14" t="s">
        <v>46</v>
      </c>
    </row>
    <row r="32" spans="1:14" ht="18" customHeight="1"/>
    <row r="33" spans="1:7" ht="18" customHeight="1">
      <c r="A33" s="52" t="s">
        <v>47</v>
      </c>
      <c r="C33" s="73"/>
    </row>
    <row r="34" spans="1:7" ht="18" customHeight="1">
      <c r="A34" s="71" t="s">
        <v>48</v>
      </c>
      <c r="B34" s="72" t="str">
        <f>IF(C18="■", IF(F28=0, F27, F27+F28), "0")</f>
        <v>0</v>
      </c>
      <c r="C34" s="72"/>
      <c r="D34" s="14" t="s">
        <v>46</v>
      </c>
      <c r="E34" s="74" ph="1"/>
    </row>
    <row r="35" spans="1:7" ht="18" customHeight="1" thickBot="1">
      <c r="F35" s="75" t="s">
        <v>49</v>
      </c>
    </row>
    <row r="36" spans="1:7" ht="18" customHeight="1" thickBot="1">
      <c r="E36" s="76" t="s">
        <v>50</v>
      </c>
      <c r="F36" s="77">
        <f>B31+B34</f>
        <v>0</v>
      </c>
      <c r="G36" s="78" t="s">
        <v>51</v>
      </c>
    </row>
    <row r="37" spans="1:7" ht="18" customHeight="1"/>
    <row r="38" spans="1:7" ht="18" customHeight="1">
      <c r="A38" s="52" t="s">
        <v>122</v>
      </c>
    </row>
    <row r="39" spans="1:7" ht="18" customHeight="1">
      <c r="A39" s="79" t="str">
        <f>IF(AND(C39="■",C40="■"), "【注意】どちらか一方を
選択してください", "")</f>
        <v/>
      </c>
      <c r="B39" s="79"/>
      <c r="C39" s="82" t="s">
        <v>36</v>
      </c>
      <c r="D39" s="14" t="s">
        <v>52</v>
      </c>
    </row>
    <row r="40" spans="1:7" ht="18" customHeight="1">
      <c r="A40" s="79"/>
      <c r="B40" s="79"/>
      <c r="C40" s="82" t="s">
        <v>36</v>
      </c>
      <c r="D40" s="14" t="s">
        <v>53</v>
      </c>
    </row>
    <row r="41" spans="1:7" ht="18" customHeight="1">
      <c r="C41" s="48" t="s">
        <v>168</v>
      </c>
    </row>
    <row r="42" spans="1:7" ht="18" customHeight="1">
      <c r="C42" s="48" t="s">
        <v>169</v>
      </c>
    </row>
    <row r="43" spans="1:7" ht="18" customHeight="1">
      <c r="A43" s="79" t="str">
        <f>IF(AND(C43="■",C44="■"), "【注意】どちらか一方を
選択してください", "")</f>
        <v/>
      </c>
      <c r="B43" s="79"/>
      <c r="C43" s="82" t="s">
        <v>36</v>
      </c>
      <c r="D43" s="14" t="s">
        <v>166</v>
      </c>
      <c r="E43" s="80" t="str">
        <f>IF(C44="■", "【注意】確認申請を
受付することができません", "")</f>
        <v/>
      </c>
      <c r="F43" s="80"/>
    </row>
    <row r="44" spans="1:7">
      <c r="A44" s="79"/>
      <c r="B44" s="79"/>
      <c r="C44" s="82" t="s">
        <v>36</v>
      </c>
      <c r="D44" s="14" t="s">
        <v>167</v>
      </c>
      <c r="E44" s="80"/>
      <c r="F44" s="80"/>
    </row>
    <row r="45" spans="1:7">
      <c r="E45" s="81"/>
      <c r="F45" s="81"/>
    </row>
  </sheetData>
  <sheetProtection algorithmName="SHA-512" hashValue="yYjUcOGdw/d9gVZ6fbnwSojjVRwJEt6YYtOwjEe33gUHbvkoEkSMxMQQnzO2uInopH9Sp+LDVxA8YA9fzs7PUA==" saltValue="3ZbSRkMLs8GLge2r2uHAbg==" spinCount="100000" sheet="1" selectLockedCells="1"/>
  <mergeCells count="15">
    <mergeCell ref="N4:P4"/>
    <mergeCell ref="J5:K5"/>
    <mergeCell ref="A6:C6"/>
    <mergeCell ref="J6:J14"/>
    <mergeCell ref="N6:N7"/>
    <mergeCell ref="N8:N11"/>
    <mergeCell ref="A39:B40"/>
    <mergeCell ref="A43:B44"/>
    <mergeCell ref="E43:F44"/>
    <mergeCell ref="A1:F1"/>
    <mergeCell ref="J4:L4"/>
    <mergeCell ref="B31:C31"/>
    <mergeCell ref="J17:K17"/>
    <mergeCell ref="B34:C34"/>
    <mergeCell ref="J15:K15"/>
  </mergeCells>
  <phoneticPr fontId="2"/>
  <conditionalFormatting sqref="C39:C40">
    <cfRule type="expression" dxfId="45" priority="3">
      <formula>$A$39&lt;&gt;""</formula>
    </cfRule>
  </conditionalFormatting>
  <conditionalFormatting sqref="C43:C44">
    <cfRule type="expression" dxfId="44" priority="4">
      <formula>$A$43&lt;&gt;""</formula>
    </cfRule>
    <cfRule type="expression" dxfId="43" priority="32">
      <formula>$C$39="■"</formula>
    </cfRule>
  </conditionalFormatting>
  <conditionalFormatting sqref="C44">
    <cfRule type="expression" dxfId="42" priority="5">
      <formula>$E$43&lt;&gt;""</formula>
    </cfRule>
  </conditionalFormatting>
  <conditionalFormatting sqref="D27:D28">
    <cfRule type="expression" dxfId="41" priority="1">
      <formula>$D$29&lt;&gt;""</formula>
    </cfRule>
    <cfRule type="expression" dxfId="40" priority="9">
      <formula>$C$18="□"</formula>
    </cfRule>
  </conditionalFormatting>
  <conditionalFormatting sqref="F23">
    <cfRule type="expression" dxfId="39" priority="2">
      <formula>$F$22&lt;&gt;""</formula>
    </cfRule>
    <cfRule type="expression" dxfId="38" priority="31">
      <formula>$D$23="その他"</formula>
    </cfRule>
  </conditionalFormatting>
  <dataValidations count="2">
    <dataValidation type="list" allowBlank="1" showInputMessage="1" showErrorMessage="1" sqref="C13:C15 C18:C20 C39:C40 C43:C44" xr:uid="{E151A04E-63F3-4469-A911-AA95305CBD0D}">
      <formula1>$R$4:$R$5</formula1>
    </dataValidation>
    <dataValidation type="list" allowBlank="1" showInputMessage="1" showErrorMessage="1" sqref="D23" xr:uid="{1306D8DF-EDBC-4370-8E40-F1E208CA7A51}">
      <formula1>$S$4:$S$6</formula1>
    </dataValidation>
  </dataValidations>
  <hyperlinks>
    <hyperlink ref="J2" r:id="rId1" xr:uid="{B8AB5502-4BD6-4757-B74A-93FF067E13BF}"/>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ignoredErrors>
    <ignoredError sqref="B31 B3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7A15-A876-4911-8D76-571C507BF07E}">
  <sheetPr>
    <tabColor rgb="FFFF9999"/>
    <pageSetUpPr fitToPage="1"/>
  </sheetPr>
  <dimension ref="A1:S45"/>
  <sheetViews>
    <sheetView view="pageBreakPreview" zoomScaleNormal="100" zoomScaleSheetLayoutView="100" workbookViewId="0">
      <selection activeCell="D6" sqref="D6"/>
    </sheetView>
  </sheetViews>
  <sheetFormatPr defaultColWidth="9" defaultRowHeight="18"/>
  <cols>
    <col min="1" max="1" width="9.625" style="14" customWidth="1"/>
    <col min="2" max="2" width="13.625" style="14" customWidth="1"/>
    <col min="3" max="3" width="4.625" style="14" customWidth="1"/>
    <col min="4" max="4" width="20.625" style="14" customWidth="1"/>
    <col min="5" max="5" width="4.625" style="14" customWidth="1"/>
    <col min="6" max="6" width="18.625" style="14" customWidth="1"/>
    <col min="7" max="7" width="8.625" style="14" customWidth="1"/>
    <col min="8" max="9" width="5.625" style="14" customWidth="1"/>
    <col min="10" max="10" width="9" style="14" customWidth="1"/>
    <col min="11" max="11" width="25.625" style="14" customWidth="1"/>
    <col min="12" max="12" width="9" style="14"/>
    <col min="13" max="13" width="5.625" style="14" customWidth="1"/>
    <col min="14" max="14" width="12.625" style="14" customWidth="1"/>
    <col min="15" max="15" width="20.625" style="14" customWidth="1"/>
    <col min="16" max="16" width="15.625" style="14" customWidth="1"/>
    <col min="17" max="19" width="5.625" style="14" customWidth="1"/>
    <col min="20" max="21" width="15.625" style="14" customWidth="1"/>
    <col min="22" max="22" width="14.625" style="14" customWidth="1"/>
    <col min="23" max="16384" width="9" style="14"/>
  </cols>
  <sheetData>
    <row r="1" spans="1:19" ht="24" customHeight="1">
      <c r="A1" s="11" t="s">
        <v>0</v>
      </c>
      <c r="B1" s="11"/>
      <c r="C1" s="11"/>
      <c r="D1" s="11"/>
      <c r="E1" s="11"/>
      <c r="F1" s="11"/>
      <c r="G1" s="12"/>
      <c r="H1" s="13"/>
      <c r="J1" s="15" t="s">
        <v>1</v>
      </c>
    </row>
    <row r="2" spans="1:19" ht="18" customHeight="1">
      <c r="A2" s="12"/>
      <c r="B2" s="12"/>
      <c r="C2" s="12"/>
      <c r="D2" s="12"/>
      <c r="E2" s="12"/>
      <c r="F2" s="12"/>
      <c r="G2" s="12"/>
      <c r="H2" s="16"/>
      <c r="J2" s="17" t="s">
        <v>2</v>
      </c>
    </row>
    <row r="3" spans="1:19" ht="18" customHeight="1" thickBot="1">
      <c r="A3" s="18" t="s">
        <v>170</v>
      </c>
      <c r="B3" s="12"/>
      <c r="C3" s="12"/>
      <c r="D3" s="12"/>
      <c r="E3" s="12"/>
      <c r="F3" s="12"/>
      <c r="G3" s="12"/>
      <c r="H3" s="19"/>
      <c r="J3" s="17"/>
    </row>
    <row r="4" spans="1:19" ht="18" customHeight="1" thickBot="1">
      <c r="A4" s="18" t="s">
        <v>3</v>
      </c>
      <c r="B4" s="12"/>
      <c r="C4" s="12"/>
      <c r="D4" s="12"/>
      <c r="E4" s="12"/>
      <c r="F4" s="12"/>
      <c r="G4" s="12"/>
      <c r="H4" s="19"/>
      <c r="J4" s="20" t="s">
        <v>4</v>
      </c>
      <c r="K4" s="21"/>
      <c r="L4" s="22"/>
      <c r="N4" s="23" t="s">
        <v>5</v>
      </c>
      <c r="O4" s="24"/>
      <c r="P4" s="25"/>
      <c r="R4" s="14" t="s">
        <v>6</v>
      </c>
      <c r="S4" s="14" t="s">
        <v>126</v>
      </c>
    </row>
    <row r="5" spans="1:19" ht="18" customHeight="1">
      <c r="A5" s="12"/>
      <c r="B5" s="12"/>
      <c r="C5" s="12"/>
      <c r="D5" s="12"/>
      <c r="E5" s="12"/>
      <c r="F5" s="26"/>
      <c r="G5" s="26"/>
      <c r="H5" s="19"/>
      <c r="J5" s="27" t="s">
        <v>7</v>
      </c>
      <c r="K5" s="28"/>
      <c r="L5" s="29" t="s">
        <v>8</v>
      </c>
      <c r="N5" s="30" t="s">
        <v>9</v>
      </c>
      <c r="O5" s="31"/>
      <c r="P5" s="29" t="s">
        <v>8</v>
      </c>
      <c r="R5" s="14" t="s">
        <v>10</v>
      </c>
      <c r="S5" s="14" t="s">
        <v>127</v>
      </c>
    </row>
    <row r="6" spans="1:19" ht="18" customHeight="1">
      <c r="A6" s="32" t="s">
        <v>11</v>
      </c>
      <c r="B6" s="32"/>
      <c r="C6" s="32"/>
      <c r="D6" s="2" t="s">
        <v>200</v>
      </c>
      <c r="E6" s="33"/>
      <c r="F6" s="33"/>
      <c r="G6" s="33"/>
      <c r="H6" s="19"/>
      <c r="J6" s="34" t="s">
        <v>13</v>
      </c>
      <c r="K6" s="35" t="s">
        <v>14</v>
      </c>
      <c r="L6" s="36">
        <v>8000</v>
      </c>
      <c r="N6" s="37" t="s">
        <v>15</v>
      </c>
      <c r="O6" s="35" t="s">
        <v>16</v>
      </c>
      <c r="P6" s="38">
        <v>11000</v>
      </c>
      <c r="S6" s="14" t="s">
        <v>17</v>
      </c>
    </row>
    <row r="7" spans="1:19" ht="18" customHeight="1">
      <c r="A7" s="39" t="s">
        <v>18</v>
      </c>
      <c r="B7" s="39"/>
      <c r="C7" s="39"/>
      <c r="D7" s="3" t="s">
        <v>19</v>
      </c>
      <c r="E7" s="40"/>
      <c r="F7" s="40"/>
      <c r="G7" s="40"/>
      <c r="H7" s="19"/>
      <c r="J7" s="41"/>
      <c r="K7" s="42" t="s">
        <v>20</v>
      </c>
      <c r="L7" s="43">
        <v>18000</v>
      </c>
      <c r="N7" s="44"/>
      <c r="O7" s="42" t="s">
        <v>21</v>
      </c>
      <c r="P7" s="43">
        <v>12000</v>
      </c>
    </row>
    <row r="8" spans="1:19" ht="18" customHeight="1">
      <c r="A8" s="45"/>
      <c r="D8" s="3" t="s">
        <v>22</v>
      </c>
      <c r="E8" s="40"/>
      <c r="F8" s="40"/>
      <c r="G8" s="33"/>
      <c r="J8" s="41"/>
      <c r="K8" s="35" t="s">
        <v>23</v>
      </c>
      <c r="L8" s="36">
        <v>31000</v>
      </c>
      <c r="N8" s="37" t="s">
        <v>24</v>
      </c>
      <c r="O8" s="35" t="s">
        <v>25</v>
      </c>
      <c r="P8" s="36">
        <v>21000</v>
      </c>
    </row>
    <row r="9" spans="1:19" ht="18" customHeight="1">
      <c r="A9" s="14" t="s">
        <v>26</v>
      </c>
      <c r="D9" s="3" t="s">
        <v>27</v>
      </c>
      <c r="E9" s="40"/>
      <c r="F9" s="40"/>
      <c r="G9" s="33"/>
      <c r="J9" s="41"/>
      <c r="K9" s="42" t="s">
        <v>28</v>
      </c>
      <c r="L9" s="43">
        <v>42000</v>
      </c>
      <c r="N9" s="46"/>
      <c r="O9" s="42" t="s">
        <v>29</v>
      </c>
      <c r="P9" s="43">
        <v>33000</v>
      </c>
    </row>
    <row r="10" spans="1:19" ht="18" customHeight="1">
      <c r="A10" s="47" t="s">
        <v>156</v>
      </c>
      <c r="B10" s="48"/>
      <c r="C10" s="48"/>
      <c r="D10" s="48"/>
      <c r="E10" s="48"/>
      <c r="F10" s="48"/>
      <c r="G10" s="48"/>
      <c r="J10" s="41"/>
      <c r="K10" s="35" t="s">
        <v>30</v>
      </c>
      <c r="L10" s="36">
        <v>66000</v>
      </c>
      <c r="N10" s="46"/>
      <c r="O10" s="35" t="s">
        <v>31</v>
      </c>
      <c r="P10" s="36">
        <v>53000</v>
      </c>
    </row>
    <row r="11" spans="1:19" ht="18" customHeight="1" thickBot="1">
      <c r="J11" s="41"/>
      <c r="K11" s="42" t="s">
        <v>32</v>
      </c>
      <c r="L11" s="43">
        <v>97000</v>
      </c>
      <c r="N11" s="49"/>
      <c r="O11" s="50" t="s">
        <v>33</v>
      </c>
      <c r="P11" s="51">
        <v>69000</v>
      </c>
    </row>
    <row r="12" spans="1:19" ht="18" customHeight="1">
      <c r="A12" s="52" t="s">
        <v>108</v>
      </c>
      <c r="D12" s="19"/>
      <c r="E12" s="19"/>
      <c r="F12" s="19"/>
      <c r="G12" s="19"/>
      <c r="J12" s="41"/>
      <c r="K12" s="35" t="s">
        <v>34</v>
      </c>
      <c r="L12" s="36">
        <v>231000</v>
      </c>
      <c r="O12" s="14" t="s">
        <v>35</v>
      </c>
    </row>
    <row r="13" spans="1:19" ht="18" customHeight="1">
      <c r="C13" s="82" t="s">
        <v>36</v>
      </c>
      <c r="D13" s="14" t="s">
        <v>105</v>
      </c>
      <c r="J13" s="41"/>
      <c r="K13" s="42" t="s">
        <v>37</v>
      </c>
      <c r="L13" s="43">
        <v>335000</v>
      </c>
    </row>
    <row r="14" spans="1:19" ht="18" customHeight="1">
      <c r="C14" s="82" t="s">
        <v>163</v>
      </c>
      <c r="D14" s="14" t="s">
        <v>106</v>
      </c>
      <c r="F14" s="19"/>
      <c r="G14" s="19"/>
      <c r="J14" s="53"/>
      <c r="K14" s="35" t="s">
        <v>38</v>
      </c>
      <c r="L14" s="36">
        <v>561000</v>
      </c>
    </row>
    <row r="15" spans="1:19" ht="18" customHeight="1">
      <c r="C15" s="82" t="s">
        <v>163</v>
      </c>
      <c r="D15" s="14" t="s">
        <v>107</v>
      </c>
      <c r="E15" s="14" t="s">
        <v>109</v>
      </c>
      <c r="J15" s="54" t="s">
        <v>39</v>
      </c>
      <c r="K15" s="55"/>
      <c r="L15" s="56">
        <v>13000</v>
      </c>
    </row>
    <row r="16" spans="1:19" ht="18" customHeight="1">
      <c r="D16" s="19"/>
      <c r="E16" s="19"/>
      <c r="F16" s="19"/>
      <c r="G16" s="19"/>
      <c r="J16" s="57" t="s">
        <v>40</v>
      </c>
      <c r="K16" s="58"/>
      <c r="L16" s="59">
        <v>6000</v>
      </c>
      <c r="N16" s="14" t="s">
        <v>41</v>
      </c>
    </row>
    <row r="17" spans="1:14" ht="18" customHeight="1" thickBot="1">
      <c r="A17" s="52" t="s">
        <v>111</v>
      </c>
      <c r="J17" s="60" t="s">
        <v>42</v>
      </c>
      <c r="K17" s="61"/>
      <c r="L17" s="62">
        <v>13000</v>
      </c>
      <c r="N17" s="14" t="s">
        <v>43</v>
      </c>
    </row>
    <row r="18" spans="1:14" ht="18" customHeight="1">
      <c r="C18" s="82" t="s">
        <v>163</v>
      </c>
      <c r="D18" s="39" t="s">
        <v>112</v>
      </c>
      <c r="E18" s="14" t="s">
        <v>110</v>
      </c>
      <c r="F18" s="19"/>
      <c r="G18" s="19"/>
    </row>
    <row r="19" spans="1:14" ht="18" customHeight="1">
      <c r="C19" s="82" t="s">
        <v>36</v>
      </c>
      <c r="D19" s="39" t="s">
        <v>113</v>
      </c>
      <c r="E19" s="14" t="s">
        <v>109</v>
      </c>
      <c r="F19" s="19"/>
      <c r="G19" s="19"/>
    </row>
    <row r="20" spans="1:14" ht="18" customHeight="1">
      <c r="C20" s="82" t="s">
        <v>6</v>
      </c>
      <c r="D20" s="39" t="s">
        <v>114</v>
      </c>
      <c r="E20" s="14" t="s">
        <v>109</v>
      </c>
    </row>
    <row r="21" spans="1:14" ht="18" customHeight="1">
      <c r="D21" s="19"/>
      <c r="E21" s="19"/>
      <c r="F21" s="19"/>
      <c r="G21" s="19"/>
    </row>
    <row r="22" spans="1:14" ht="18" customHeight="1">
      <c r="A22" s="52" t="s">
        <v>115</v>
      </c>
      <c r="F22" s="63" t="str">
        <f>IF(D23="その他", IF(F23="", "【注意】主要用途を記載してください", ""), "")</f>
        <v/>
      </c>
      <c r="G22" s="64"/>
    </row>
    <row r="23" spans="1:14" ht="18" customHeight="1">
      <c r="A23" s="65" t="s">
        <v>116</v>
      </c>
      <c r="D23" s="6" t="s">
        <v>126</v>
      </c>
      <c r="E23" s="19" t="str">
        <f>IF(D23="その他", IF(F23="", "→", ""), "")</f>
        <v/>
      </c>
      <c r="F23" s="83"/>
      <c r="G23" s="39"/>
    </row>
    <row r="24" spans="1:14" ht="18" customHeight="1">
      <c r="A24" s="65" t="s">
        <v>121</v>
      </c>
      <c r="D24" s="1">
        <v>205</v>
      </c>
      <c r="E24" s="39" t="s">
        <v>44</v>
      </c>
    </row>
    <row r="25" spans="1:14" ht="18" customHeight="1">
      <c r="A25" s="66" t="s">
        <v>165</v>
      </c>
      <c r="D25" s="67"/>
      <c r="E25" s="39"/>
    </row>
    <row r="26" spans="1:14" ht="18" customHeight="1">
      <c r="A26" s="66" t="s">
        <v>164</v>
      </c>
      <c r="D26" s="68"/>
      <c r="E26" s="39"/>
    </row>
    <row r="27" spans="1:14" ht="18" customHeight="1">
      <c r="A27" s="65" t="s">
        <v>120</v>
      </c>
      <c r="D27" s="4">
        <v>190</v>
      </c>
      <c r="E27" s="39" t="s">
        <v>118</v>
      </c>
      <c r="F27" s="69">
        <f>IF(D27&gt;0, IF(D23=S4, IF(D27&lt;200, 11000, 12000), IF(D23=S5, IF(D27&lt;300, 21000, IF(D27&lt;2000, 33000, IF(D27&lt;5000, 53000, 69000))), "0")), "0")</f>
        <v>11000</v>
      </c>
      <c r="G27" s="14" t="s">
        <v>72</v>
      </c>
    </row>
    <row r="28" spans="1:14" ht="18" customHeight="1">
      <c r="A28" s="65" t="s">
        <v>119</v>
      </c>
      <c r="D28" s="1">
        <v>0</v>
      </c>
      <c r="E28" s="39" t="s">
        <v>118</v>
      </c>
      <c r="F28" s="70" t="str">
        <f>IF(D28&gt;0, IF(D23=S4, IF(D28&lt;200, 11000, 12000), IF(D23=S5, IF(D28&lt;300, 21000, IF(D28&lt;2000, 33000, IF(D28&lt;5000, 53000, 69000))), "0")), "0")</f>
        <v>0</v>
      </c>
      <c r="G28" s="14" t="s">
        <v>72</v>
      </c>
    </row>
    <row r="29" spans="1:14" ht="18" customHeight="1">
      <c r="A29" s="48"/>
      <c r="D29" s="63" t="str">
        <f>IF(C18="■", IF(AND(D27="",D28=""), "【注意】対象面積を記載してください", ""), "")</f>
        <v/>
      </c>
      <c r="E29" s="64"/>
      <c r="F29" s="64"/>
    </row>
    <row r="30" spans="1:14" ht="18" customHeight="1">
      <c r="A30" s="52" t="s">
        <v>117</v>
      </c>
    </row>
    <row r="31" spans="1:14" ht="18" customHeight="1">
      <c r="A31" s="71" t="s">
        <v>45</v>
      </c>
      <c r="B31" s="72">
        <f>IF(D24=0,0,
IF(D24&lt;=30,8000,
IF(D24&lt;=100,18000,
IF(D24&lt;=200,31000,
IF(D24&lt;=500,42000,
IF(D24&lt;=1000,66000,
IF(D24&lt;=2000,97000,
IF(D24&lt;=10000,231000,
IF(D24&lt;=50000,335000,
561000)))))))))</f>
        <v>42000</v>
      </c>
      <c r="C31" s="72"/>
      <c r="D31" s="14" t="s">
        <v>46</v>
      </c>
    </row>
    <row r="32" spans="1:14" ht="18" customHeight="1"/>
    <row r="33" spans="1:7" ht="18" customHeight="1">
      <c r="A33" s="52" t="s">
        <v>47</v>
      </c>
      <c r="C33" s="73"/>
    </row>
    <row r="34" spans="1:7" ht="18" customHeight="1">
      <c r="A34" s="71" t="s">
        <v>48</v>
      </c>
      <c r="B34" s="72">
        <f>IF(C18="■", IF(F28=0, F27, F27+F28), "0")</f>
        <v>11000</v>
      </c>
      <c r="C34" s="72"/>
      <c r="D34" s="14" t="s">
        <v>46</v>
      </c>
      <c r="E34" s="74" ph="1"/>
    </row>
    <row r="35" spans="1:7" ht="18" customHeight="1" thickBot="1">
      <c r="F35" s="75" t="s">
        <v>49</v>
      </c>
    </row>
    <row r="36" spans="1:7" ht="18" customHeight="1" thickBot="1">
      <c r="E36" s="76" t="s">
        <v>50</v>
      </c>
      <c r="F36" s="77">
        <f>B31+B34</f>
        <v>53000</v>
      </c>
      <c r="G36" s="78" t="s">
        <v>51</v>
      </c>
    </row>
    <row r="37" spans="1:7" ht="18" customHeight="1"/>
    <row r="38" spans="1:7" ht="18" customHeight="1">
      <c r="A38" s="52" t="s">
        <v>122</v>
      </c>
    </row>
    <row r="39" spans="1:7" ht="18" customHeight="1">
      <c r="A39" s="79" t="str">
        <f>IF(AND(C39="■",C40="■"), "【注意】どちらか一方を
選択してください", "")</f>
        <v/>
      </c>
      <c r="B39" s="79"/>
      <c r="C39" s="82" t="s">
        <v>10</v>
      </c>
      <c r="D39" s="14" t="s">
        <v>52</v>
      </c>
    </row>
    <row r="40" spans="1:7" ht="18" customHeight="1">
      <c r="A40" s="79"/>
      <c r="B40" s="79"/>
      <c r="C40" s="82" t="s">
        <v>36</v>
      </c>
      <c r="D40" s="14" t="s">
        <v>53</v>
      </c>
    </row>
    <row r="41" spans="1:7" ht="18" customHeight="1">
      <c r="C41" s="48" t="s">
        <v>168</v>
      </c>
    </row>
    <row r="42" spans="1:7" ht="18" customHeight="1">
      <c r="C42" s="48" t="s">
        <v>169</v>
      </c>
    </row>
    <row r="43" spans="1:7" ht="18" customHeight="1">
      <c r="A43" s="79" t="str">
        <f>IF(AND(C43="■",C44="■"), "【注意】どちらか一方を
選択してください", "")</f>
        <v/>
      </c>
      <c r="B43" s="79"/>
      <c r="C43" s="82" t="s">
        <v>36</v>
      </c>
      <c r="D43" s="14" t="s">
        <v>166</v>
      </c>
      <c r="E43" s="80" t="str">
        <f>IF(C44="■", "【注意】確認申請を
受付することができません", "")</f>
        <v/>
      </c>
      <c r="F43" s="80"/>
    </row>
    <row r="44" spans="1:7">
      <c r="A44" s="79"/>
      <c r="B44" s="79"/>
      <c r="C44" s="82" t="s">
        <v>36</v>
      </c>
      <c r="D44" s="14" t="s">
        <v>167</v>
      </c>
      <c r="E44" s="80"/>
      <c r="F44" s="80"/>
    </row>
    <row r="45" spans="1:7">
      <c r="E45" s="81"/>
      <c r="F45" s="81"/>
    </row>
  </sheetData>
  <sheetProtection algorithmName="SHA-512" hashValue="yYjUcOGdw/d9gVZ6fbnwSojjVRwJEt6YYtOwjEe33gUHbvkoEkSMxMQQnzO2uInopH9Sp+LDVxA8YA9fzs7PUA==" saltValue="3ZbSRkMLs8GLge2r2uHAbg==" spinCount="100000" sheet="1" selectLockedCells="1"/>
  <mergeCells count="15">
    <mergeCell ref="J15:K15"/>
    <mergeCell ref="J17:K17"/>
    <mergeCell ref="B31:C31"/>
    <mergeCell ref="B34:C34"/>
    <mergeCell ref="A39:B40"/>
    <mergeCell ref="A43:B44"/>
    <mergeCell ref="E43:F44"/>
    <mergeCell ref="A1:F1"/>
    <mergeCell ref="J4:L4"/>
    <mergeCell ref="N4:P4"/>
    <mergeCell ref="J5:K5"/>
    <mergeCell ref="A6:C6"/>
    <mergeCell ref="J6:J14"/>
    <mergeCell ref="N6:N7"/>
    <mergeCell ref="N8:N11"/>
  </mergeCells>
  <phoneticPr fontId="2"/>
  <conditionalFormatting sqref="C39:C40">
    <cfRule type="expression" dxfId="22" priority="3">
      <formula>$A$39&lt;&gt;""</formula>
    </cfRule>
  </conditionalFormatting>
  <conditionalFormatting sqref="C43:C44">
    <cfRule type="expression" dxfId="21" priority="4">
      <formula>$A$43&lt;&gt;""</formula>
    </cfRule>
    <cfRule type="expression" dxfId="20" priority="8">
      <formula>$C$39="■"</formula>
    </cfRule>
  </conditionalFormatting>
  <conditionalFormatting sqref="C44">
    <cfRule type="expression" dxfId="19" priority="5">
      <formula>$E$43&lt;&gt;""</formula>
    </cfRule>
  </conditionalFormatting>
  <conditionalFormatting sqref="D27:D28">
    <cfRule type="expression" dxfId="18" priority="1">
      <formula>$D$29&lt;&gt;""</formula>
    </cfRule>
    <cfRule type="expression" dxfId="17" priority="6">
      <formula>$C$18="□"</formula>
    </cfRule>
  </conditionalFormatting>
  <conditionalFormatting sqref="F23">
    <cfRule type="expression" dxfId="16" priority="2">
      <formula>$F$22&lt;&gt;""</formula>
    </cfRule>
    <cfRule type="expression" dxfId="15" priority="7">
      <formula>$D$23="その他"</formula>
    </cfRule>
  </conditionalFormatting>
  <dataValidations count="2">
    <dataValidation type="list" allowBlank="1" showInputMessage="1" showErrorMessage="1" sqref="D23" xr:uid="{3F43BF8B-C942-44C7-AA0E-F6F5EAB2A96B}">
      <formula1>$S$4:$S$6</formula1>
    </dataValidation>
    <dataValidation type="list" allowBlank="1" showInputMessage="1" showErrorMessage="1" sqref="C13:C15 C18:C20 C39:C40 C43:C44" xr:uid="{ECC9F0AD-1819-437F-918B-96A6956FEEFE}">
      <formula1>$R$4:$R$5</formula1>
    </dataValidation>
  </dataValidations>
  <hyperlinks>
    <hyperlink ref="J2" r:id="rId1" xr:uid="{44376ABA-9680-464B-995D-93CDAB65938F}"/>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A2CE-18F9-4FFF-871D-68C5FD722BF1}">
  <sheetPr>
    <tabColor rgb="FF00B050"/>
    <pageSetUpPr fitToPage="1"/>
  </sheetPr>
  <dimension ref="A1:T47"/>
  <sheetViews>
    <sheetView view="pageBreakPreview" zoomScaleNormal="100" zoomScaleSheetLayoutView="100" workbookViewId="0">
      <selection activeCell="D6" sqref="D6"/>
    </sheetView>
  </sheetViews>
  <sheetFormatPr defaultColWidth="9" defaultRowHeight="18"/>
  <cols>
    <col min="1" max="2" width="13.625" style="14" customWidth="1"/>
    <col min="3" max="3" width="4.625" style="14" customWidth="1"/>
    <col min="4" max="4" width="20.625" style="14" customWidth="1"/>
    <col min="5" max="5" width="4.625" style="14" customWidth="1"/>
    <col min="6" max="6" width="18.625" style="14" customWidth="1"/>
    <col min="7" max="7" width="4.625" style="14" customWidth="1"/>
    <col min="8" max="9" width="5.625" style="14" customWidth="1"/>
    <col min="10" max="10" width="9" style="14" customWidth="1"/>
    <col min="11" max="11" width="25.625" style="14" customWidth="1"/>
    <col min="12" max="12" width="5.625" style="14" customWidth="1"/>
    <col min="13" max="13" width="12.625" style="14" customWidth="1"/>
    <col min="14" max="14" width="20.625" style="14" customWidth="1"/>
    <col min="15" max="17" width="15.625" style="14" customWidth="1"/>
    <col min="18" max="20" width="5.625" style="14" customWidth="1"/>
    <col min="21" max="16384" width="9" style="14"/>
  </cols>
  <sheetData>
    <row r="1" spans="1:20" ht="24" customHeight="1">
      <c r="A1" s="11" t="s">
        <v>54</v>
      </c>
      <c r="B1" s="11"/>
      <c r="C1" s="11"/>
      <c r="D1" s="11"/>
      <c r="E1" s="11"/>
      <c r="F1" s="11"/>
      <c r="G1" s="11"/>
      <c r="H1" s="13"/>
      <c r="J1" s="15" t="s">
        <v>1</v>
      </c>
    </row>
    <row r="2" spans="1:20" ht="18" customHeight="1">
      <c r="A2" s="12"/>
      <c r="B2" s="12"/>
      <c r="C2" s="12"/>
      <c r="D2" s="12"/>
      <c r="E2" s="12"/>
      <c r="F2" s="12"/>
      <c r="G2" s="12"/>
      <c r="H2" s="13"/>
      <c r="J2" s="17" t="s">
        <v>2</v>
      </c>
    </row>
    <row r="3" spans="1:20" ht="18" customHeight="1" thickBot="1">
      <c r="A3" s="18" t="s">
        <v>170</v>
      </c>
      <c r="B3" s="12"/>
      <c r="C3" s="12"/>
      <c r="D3" s="12"/>
      <c r="E3" s="12"/>
      <c r="F3" s="12"/>
      <c r="G3" s="12"/>
      <c r="H3" s="13"/>
      <c r="J3" s="17"/>
    </row>
    <row r="4" spans="1:20" ht="18" customHeight="1" thickBot="1">
      <c r="A4" s="18" t="s">
        <v>3</v>
      </c>
      <c r="B4" s="12"/>
      <c r="C4" s="12"/>
      <c r="D4" s="12"/>
      <c r="E4" s="12"/>
      <c r="F4" s="12"/>
      <c r="G4" s="12"/>
      <c r="H4" s="13"/>
      <c r="J4" s="20" t="s">
        <v>55</v>
      </c>
      <c r="K4" s="22"/>
      <c r="M4" s="20" t="s">
        <v>56</v>
      </c>
      <c r="N4" s="21"/>
      <c r="O4" s="21"/>
      <c r="P4" s="21"/>
      <c r="Q4" s="22"/>
      <c r="S4" s="14" t="s">
        <v>141</v>
      </c>
      <c r="T4" s="14" t="s">
        <v>126</v>
      </c>
    </row>
    <row r="5" spans="1:20" ht="18" customHeight="1">
      <c r="A5" s="12"/>
      <c r="B5" s="12"/>
      <c r="C5" s="12"/>
      <c r="D5" s="12"/>
      <c r="E5" s="12"/>
      <c r="F5" s="26"/>
      <c r="G5" s="26"/>
      <c r="H5" s="16"/>
      <c r="J5" s="30" t="s">
        <v>57</v>
      </c>
      <c r="K5" s="84"/>
      <c r="M5" s="85" t="s">
        <v>58</v>
      </c>
      <c r="N5" s="86"/>
      <c r="O5" s="87" t="s">
        <v>59</v>
      </c>
      <c r="P5" s="88" t="s">
        <v>60</v>
      </c>
      <c r="Q5" s="89" t="s">
        <v>61</v>
      </c>
      <c r="S5" s="14" t="s">
        <v>142</v>
      </c>
      <c r="T5" s="14" t="s">
        <v>65</v>
      </c>
    </row>
    <row r="6" spans="1:20" ht="18" customHeight="1">
      <c r="A6" s="32" t="s">
        <v>11</v>
      </c>
      <c r="B6" s="32"/>
      <c r="C6" s="32"/>
      <c r="D6" s="2" t="s">
        <v>12</v>
      </c>
      <c r="E6" s="33"/>
      <c r="F6" s="33"/>
      <c r="G6" s="33"/>
      <c r="H6" s="19"/>
      <c r="J6" s="90" t="s">
        <v>62</v>
      </c>
      <c r="K6" s="91"/>
      <c r="M6" s="92" t="s">
        <v>15</v>
      </c>
      <c r="N6" s="93" t="s">
        <v>16</v>
      </c>
      <c r="O6" s="94">
        <v>15000</v>
      </c>
      <c r="P6" s="95">
        <v>22000</v>
      </c>
      <c r="Q6" s="96">
        <v>30000</v>
      </c>
    </row>
    <row r="7" spans="1:20" ht="18" customHeight="1">
      <c r="A7" s="39" t="s">
        <v>18</v>
      </c>
      <c r="B7" s="39"/>
      <c r="C7" s="39"/>
      <c r="D7" s="3" t="s">
        <v>19</v>
      </c>
      <c r="E7" s="40"/>
      <c r="F7" s="40"/>
      <c r="G7" s="33"/>
      <c r="H7" s="19"/>
      <c r="J7" s="90" t="s">
        <v>63</v>
      </c>
      <c r="K7" s="91"/>
      <c r="M7" s="97"/>
      <c r="N7" s="98" t="s">
        <v>21</v>
      </c>
      <c r="O7" s="99">
        <v>16000</v>
      </c>
      <c r="P7" s="100">
        <v>24000</v>
      </c>
      <c r="Q7" s="101">
        <v>33000</v>
      </c>
    </row>
    <row r="8" spans="1:20" ht="18" customHeight="1" thickBot="1">
      <c r="A8" s="45"/>
      <c r="D8" s="3" t="s">
        <v>22</v>
      </c>
      <c r="E8" s="40"/>
      <c r="F8" s="40"/>
      <c r="G8" s="33"/>
      <c r="H8" s="19"/>
      <c r="J8" s="102" t="s">
        <v>64</v>
      </c>
      <c r="K8" s="103"/>
      <c r="M8" s="92" t="s">
        <v>65</v>
      </c>
      <c r="N8" s="93" t="s">
        <v>66</v>
      </c>
      <c r="O8" s="94">
        <v>29000</v>
      </c>
      <c r="P8" s="95">
        <v>45000</v>
      </c>
      <c r="Q8" s="96">
        <v>61000</v>
      </c>
    </row>
    <row r="9" spans="1:20" ht="18" customHeight="1" thickBot="1">
      <c r="A9" s="14" t="s">
        <v>26</v>
      </c>
      <c r="D9" s="3" t="s">
        <v>27</v>
      </c>
      <c r="E9" s="40"/>
      <c r="F9" s="40"/>
      <c r="G9" s="33"/>
      <c r="H9" s="19"/>
      <c r="M9" s="104"/>
      <c r="N9" s="98" t="s">
        <v>67</v>
      </c>
      <c r="O9" s="99">
        <v>50000</v>
      </c>
      <c r="P9" s="100">
        <v>76000</v>
      </c>
      <c r="Q9" s="101">
        <v>102000</v>
      </c>
    </row>
    <row r="10" spans="1:20" ht="18" customHeight="1" thickBot="1">
      <c r="A10" s="47" t="s">
        <v>104</v>
      </c>
      <c r="B10" s="48"/>
      <c r="C10" s="48"/>
      <c r="D10" s="48"/>
      <c r="E10" s="48"/>
      <c r="F10" s="48"/>
      <c r="G10" s="48"/>
      <c r="H10" s="19"/>
      <c r="J10" s="20" t="s">
        <v>68</v>
      </c>
      <c r="K10" s="22"/>
      <c r="M10" s="104"/>
      <c r="N10" s="93" t="s">
        <v>69</v>
      </c>
      <c r="O10" s="94">
        <v>91000</v>
      </c>
      <c r="P10" s="95">
        <v>132000</v>
      </c>
      <c r="Q10" s="96">
        <v>174000</v>
      </c>
    </row>
    <row r="11" spans="1:20" ht="18" customHeight="1" thickBot="1">
      <c r="D11" s="19"/>
      <c r="E11" s="19"/>
      <c r="F11" s="19"/>
      <c r="G11" s="19"/>
      <c r="J11" s="105" t="s">
        <v>59</v>
      </c>
      <c r="K11" s="106"/>
      <c r="M11" s="107"/>
      <c r="N11" s="108" t="s">
        <v>33</v>
      </c>
      <c r="O11" s="109">
        <v>138000</v>
      </c>
      <c r="P11" s="110">
        <v>193000</v>
      </c>
      <c r="Q11" s="111">
        <v>249000</v>
      </c>
    </row>
    <row r="12" spans="1:20" ht="18" customHeight="1">
      <c r="A12" s="52" t="s">
        <v>108</v>
      </c>
      <c r="C12" s="7"/>
      <c r="D12" s="7"/>
      <c r="E12" s="7"/>
      <c r="J12" s="90" t="s">
        <v>70</v>
      </c>
      <c r="K12" s="91"/>
      <c r="N12" s="112" t="s">
        <v>135</v>
      </c>
      <c r="O12" s="113" t="str">
        <f>IF(C18&gt;0, IF(C16=T4, IF(C18&lt;200, 15000, 16000), IF(C16=T5, IF(C18&lt;300, 29000, IF(C18&lt;2000, 50000, IF(C18&lt;5000, 91000, 138000))))), "0")</f>
        <v>0</v>
      </c>
      <c r="P12" s="113" t="str">
        <f>IF(C18&gt;0, IF(C16=T4, IF(C18&lt;200, 22000, 24000), IF(C16=T5, IF(C18&lt;300, 45000, IF(C18&lt;2000, 76000, IF(C18&lt;5000, 132000, 193000))))), "0")</f>
        <v>0</v>
      </c>
      <c r="Q12" s="113" t="str">
        <f>IF(C18&gt;0, IF(C16=T4, IF(C18&lt;200, 30000, 33000), IF(C16=T5, IF(C18&lt;300, 61000, IF(C18&lt;2000, 102000, IF(C18&lt;5000, 174000, 249000))))), "0")</f>
        <v>0</v>
      </c>
    </row>
    <row r="13" spans="1:20" ht="18" customHeight="1">
      <c r="A13" s="66" t="s">
        <v>123</v>
      </c>
      <c r="G13" s="19"/>
      <c r="J13" s="90" t="s">
        <v>71</v>
      </c>
      <c r="K13" s="91"/>
      <c r="N13" s="112" t="s">
        <v>136</v>
      </c>
      <c r="O13" s="113" t="str">
        <f>IF(C20&gt;0, IF(C16=T4, IF(C20&lt;200, 15000, 16000), IF(C16=T5, IF(C20&lt;300, 29000, IF(C20&lt;2000, 50000, IF(C20&lt;5000, 91000, 138000))))), "0")</f>
        <v>0</v>
      </c>
      <c r="P13" s="113" t="str">
        <f>IF(C20&gt;0, IF(C16=T4, IF(C20&lt;200, 22000, 24000), IF(C16=T5, IF(C20&lt;300, 45000, IF(C20&lt;2000, 76000, IF(C20&lt;5000, 132000, 193000))))), "0")</f>
        <v>0</v>
      </c>
      <c r="Q13" s="113" t="str">
        <f>IF(C20&gt;0, IF(C16=T4, IF(C20&lt;200, 30000, 33000), IF(C16=T5, IF(C20&lt;300, 61000, IF(C20&lt;2000, 102000, IF(C20&lt;5000, 174000, 249000))))), "0")</f>
        <v>0</v>
      </c>
    </row>
    <row r="14" spans="1:20" ht="18" customHeight="1">
      <c r="J14" s="90" t="s">
        <v>73</v>
      </c>
      <c r="K14" s="91"/>
      <c r="N14" s="112" t="s">
        <v>137</v>
      </c>
      <c r="O14" s="113" t="str">
        <f>IF(C22&gt;0, IF(C16=T4, IF(C22&lt;200, 15000, 16000), IF(C16=T5, IF(C22&lt;300, 29000, IF(C22&lt;2000, 50000, IF(C22&lt;5000, 91000, 138000))))), "0")</f>
        <v>0</v>
      </c>
      <c r="P14" s="113" t="str">
        <f>IF(C22&gt;0, IF(C16=T4, IF(C22&lt;200, 22000, 24000), IF(C16=T5, IF(C22&lt;300, 45000, IF(C22&lt;2000, 76000, IF(C22&lt;5000, 132000, 193000))))), "0")</f>
        <v>0</v>
      </c>
      <c r="Q14" s="113" t="str">
        <f>IF(C22&gt;0, IF(C16=T4, IF(C22&lt;200, 30000, 33000), IF(C16=T5, IF(C22&lt;300, 61000, IF(C22&lt;2000, 102000, IF(C22&lt;5000, 174000, 249000))))), "0")</f>
        <v>0</v>
      </c>
    </row>
    <row r="15" spans="1:20" ht="18" customHeight="1" thickBot="1">
      <c r="A15" s="52" t="s">
        <v>124</v>
      </c>
      <c r="C15" s="114"/>
      <c r="H15" s="115"/>
      <c r="J15" s="102" t="s">
        <v>75</v>
      </c>
      <c r="K15" s="103"/>
      <c r="Q15" s="19"/>
    </row>
    <row r="16" spans="1:20" ht="18" customHeight="1" thickBot="1">
      <c r="A16" s="65" t="s">
        <v>128</v>
      </c>
      <c r="C16" s="7"/>
      <c r="D16" s="7"/>
      <c r="M16" s="116" t="s">
        <v>74</v>
      </c>
      <c r="N16" s="117"/>
      <c r="O16" s="117"/>
      <c r="P16" s="118"/>
      <c r="Q16" s="119"/>
    </row>
    <row r="17" spans="1:18" ht="18" customHeight="1">
      <c r="A17" s="65" t="s">
        <v>129</v>
      </c>
      <c r="C17" s="9"/>
      <c r="D17" s="9"/>
      <c r="E17" s="19"/>
      <c r="J17" s="39"/>
      <c r="K17" s="120"/>
      <c r="M17" s="121" t="s">
        <v>76</v>
      </c>
      <c r="N17" s="122"/>
      <c r="O17" s="123" t="s">
        <v>77</v>
      </c>
      <c r="P17" s="124" t="s">
        <v>78</v>
      </c>
      <c r="Q17" s="125"/>
    </row>
    <row r="18" spans="1:18" ht="18" customHeight="1">
      <c r="A18" s="65" t="s">
        <v>177</v>
      </c>
      <c r="C18" s="8"/>
      <c r="D18" s="8"/>
      <c r="E18" s="14" t="s">
        <v>44</v>
      </c>
      <c r="F18" s="69">
        <f>IF(C18&gt;0,INDEX(O12:Q12,MATCH(C17,O5:Q5,0)),0)</f>
        <v>0</v>
      </c>
      <c r="G18" s="14" t="s">
        <v>72</v>
      </c>
      <c r="J18" s="39"/>
      <c r="K18" s="39"/>
      <c r="M18" s="90" t="s">
        <v>79</v>
      </c>
      <c r="N18" s="91"/>
      <c r="O18" s="94">
        <v>16000</v>
      </c>
      <c r="P18" s="96">
        <v>77000</v>
      </c>
      <c r="Q18" s="119"/>
    </row>
    <row r="19" spans="1:18" ht="18" customHeight="1">
      <c r="A19" s="65" t="s">
        <v>130</v>
      </c>
      <c r="C19" s="9"/>
      <c r="D19" s="9"/>
      <c r="E19" s="19"/>
      <c r="J19" s="39"/>
      <c r="K19" s="39"/>
      <c r="M19" s="126" t="s">
        <v>80</v>
      </c>
      <c r="N19" s="127"/>
      <c r="O19" s="99">
        <v>23000</v>
      </c>
      <c r="P19" s="101">
        <v>98000</v>
      </c>
      <c r="Q19" s="125"/>
    </row>
    <row r="20" spans="1:18" ht="18" customHeight="1">
      <c r="A20" s="65" t="s">
        <v>131</v>
      </c>
      <c r="C20" s="8"/>
      <c r="D20" s="8"/>
      <c r="E20" s="14" t="s">
        <v>44</v>
      </c>
      <c r="F20" s="69">
        <f>IF(C20&gt;0,IF(C16=T5,INDEX(O13:Q13,MATCH(C19,O5:Q5,0))),0)</f>
        <v>0</v>
      </c>
      <c r="G20" s="14" t="s">
        <v>72</v>
      </c>
      <c r="J20" s="39"/>
      <c r="K20" s="39"/>
      <c r="M20" s="90" t="s">
        <v>81</v>
      </c>
      <c r="N20" s="91"/>
      <c r="O20" s="94">
        <v>33000</v>
      </c>
      <c r="P20" s="96">
        <v>129000</v>
      </c>
      <c r="Q20" s="119"/>
    </row>
    <row r="21" spans="1:18" ht="18" customHeight="1">
      <c r="A21" s="65" t="s">
        <v>132</v>
      </c>
      <c r="C21" s="9"/>
      <c r="D21" s="9"/>
      <c r="E21" s="19"/>
      <c r="M21" s="126" t="s">
        <v>83</v>
      </c>
      <c r="N21" s="127"/>
      <c r="O21" s="99">
        <v>84000</v>
      </c>
      <c r="P21" s="101">
        <v>209000</v>
      </c>
      <c r="Q21" s="125"/>
    </row>
    <row r="22" spans="1:18" ht="18" customHeight="1">
      <c r="A22" s="65" t="s">
        <v>133</v>
      </c>
      <c r="C22" s="8"/>
      <c r="D22" s="8"/>
      <c r="E22" s="14" t="s">
        <v>44</v>
      </c>
      <c r="F22" s="69">
        <f>IF(C22&gt;0,IF(C16=T5,INDEX(O14:Q14,MATCH(C21,O5:Q5,0))),0)</f>
        <v>0</v>
      </c>
      <c r="G22" s="14" t="s">
        <v>72</v>
      </c>
      <c r="M22" s="90" t="s">
        <v>84</v>
      </c>
      <c r="N22" s="91"/>
      <c r="O22" s="94">
        <v>127000</v>
      </c>
      <c r="P22" s="96">
        <v>273000</v>
      </c>
      <c r="Q22" s="119"/>
    </row>
    <row r="23" spans="1:18" ht="18" customHeight="1">
      <c r="A23" s="66" t="s">
        <v>171</v>
      </c>
      <c r="D23" s="128"/>
      <c r="M23" s="126" t="s">
        <v>85</v>
      </c>
      <c r="N23" s="127"/>
      <c r="O23" s="99">
        <v>158000</v>
      </c>
      <c r="P23" s="101">
        <v>329000</v>
      </c>
      <c r="Q23" s="19"/>
      <c r="R23" s="14" t="s">
        <v>82</v>
      </c>
    </row>
    <row r="24" spans="1:18" ht="18" customHeight="1" thickBot="1">
      <c r="A24" s="66" t="s">
        <v>172</v>
      </c>
      <c r="D24" s="128"/>
      <c r="M24" s="102" t="s">
        <v>87</v>
      </c>
      <c r="N24" s="103"/>
      <c r="O24" s="129">
        <v>196000</v>
      </c>
      <c r="P24" s="130">
        <v>386000</v>
      </c>
    </row>
    <row r="25" spans="1:18" ht="18" customHeight="1">
      <c r="A25" s="66"/>
      <c r="D25" s="128"/>
      <c r="Q25" s="52"/>
    </row>
    <row r="26" spans="1:18" ht="18" customHeight="1" thickBot="1">
      <c r="A26" s="131" t="s">
        <v>134</v>
      </c>
      <c r="C26" s="72">
        <f>F18+F20+F22</f>
        <v>0</v>
      </c>
      <c r="D26" s="72"/>
      <c r="E26" s="14" t="s">
        <v>72</v>
      </c>
      <c r="Q26" s="19"/>
    </row>
    <row r="27" spans="1:18" ht="18" customHeight="1" thickBot="1">
      <c r="M27" s="20" t="s">
        <v>89</v>
      </c>
      <c r="N27" s="21"/>
      <c r="O27" s="21"/>
      <c r="P27" s="22"/>
      <c r="Q27" s="119"/>
    </row>
    <row r="28" spans="1:18" ht="18" customHeight="1">
      <c r="A28" s="52" t="s">
        <v>125</v>
      </c>
      <c r="M28" s="85" t="s">
        <v>76</v>
      </c>
      <c r="N28" s="86"/>
      <c r="O28" s="87" t="s">
        <v>77</v>
      </c>
      <c r="P28" s="89" t="s">
        <v>90</v>
      </c>
      <c r="Q28" s="125"/>
    </row>
    <row r="29" spans="1:18" ht="18" customHeight="1">
      <c r="A29" s="65" t="s">
        <v>143</v>
      </c>
      <c r="C29" s="7"/>
      <c r="D29" s="7"/>
      <c r="G29" s="19"/>
      <c r="M29" s="90" t="s">
        <v>91</v>
      </c>
      <c r="N29" s="91"/>
      <c r="O29" s="94">
        <v>20000</v>
      </c>
      <c r="P29" s="96">
        <v>202000</v>
      </c>
      <c r="Q29" s="119"/>
    </row>
    <row r="30" spans="1:18" ht="18" customHeight="1">
      <c r="A30" s="65" t="s">
        <v>139</v>
      </c>
      <c r="C30" s="9"/>
      <c r="D30" s="9"/>
      <c r="M30" s="126" t="s">
        <v>92</v>
      </c>
      <c r="N30" s="127"/>
      <c r="O30" s="99">
        <v>27000</v>
      </c>
      <c r="P30" s="101">
        <v>253000</v>
      </c>
      <c r="Q30" s="125"/>
    </row>
    <row r="31" spans="1:18" ht="18" customHeight="1">
      <c r="A31" s="65" t="s">
        <v>140</v>
      </c>
      <c r="C31" s="8"/>
      <c r="D31" s="8"/>
      <c r="E31" s="14" t="s">
        <v>44</v>
      </c>
      <c r="F31" s="69">
        <f>IF(C31&gt;0,IF(C29="あり", IF(C30=J14, IF(C31&lt;300, 16000, IF(C31&lt;1000, 23000, IF(C31&lt;2000, 33000, IF(C31&lt;5000, 84000, IF(C31&lt;10000, 127000, IF(C31&lt;25000, 158000, 196000)))))),
IF(C30=J15, IF(C31&lt;300, 20000, IF(C31&lt;1000, 27000, IF(C31&lt;2000, 38000, IF(C31&lt;5000, 90000, IF(C31&lt;10000, 133000, IF(C31&lt;25000, 165000, 204000))))))))), 0)</f>
        <v>0</v>
      </c>
      <c r="G31" s="14" t="s">
        <v>72</v>
      </c>
      <c r="M31" s="90" t="s">
        <v>81</v>
      </c>
      <c r="N31" s="91"/>
      <c r="O31" s="94">
        <v>38000</v>
      </c>
      <c r="P31" s="96">
        <v>326000</v>
      </c>
      <c r="Q31" s="119"/>
    </row>
    <row r="32" spans="1:18" ht="18" customHeight="1">
      <c r="A32" s="65" t="s">
        <v>161</v>
      </c>
      <c r="C32" s="10"/>
      <c r="D32" s="10"/>
      <c r="M32" s="126" t="s">
        <v>83</v>
      </c>
      <c r="N32" s="127"/>
      <c r="O32" s="99">
        <v>90000</v>
      </c>
      <c r="P32" s="101">
        <v>466000</v>
      </c>
      <c r="Q32" s="125"/>
    </row>
    <row r="33" spans="1:17" ht="18" customHeight="1">
      <c r="A33" s="65" t="s">
        <v>129</v>
      </c>
      <c r="C33" s="10"/>
      <c r="D33" s="10"/>
      <c r="M33" s="90" t="s">
        <v>84</v>
      </c>
      <c r="N33" s="91"/>
      <c r="O33" s="94">
        <v>133000</v>
      </c>
      <c r="P33" s="96">
        <v>574000</v>
      </c>
      <c r="Q33" s="119"/>
    </row>
    <row r="34" spans="1:17" ht="18" customHeight="1">
      <c r="A34" s="65" t="s">
        <v>162</v>
      </c>
      <c r="C34" s="8"/>
      <c r="D34" s="8"/>
      <c r="E34" s="14" t="s">
        <v>44</v>
      </c>
      <c r="F34" s="69">
        <f>IF(C34&gt;0, IF(C32="あり", IF(C33=J14, IF(C34&lt;300, 77000, IF(C34&lt;1000, 98000, IF(C34&lt;2000, 129000, IF(C34&lt;5000, 209000, IF(C34&lt;10000, 273000, IF(C34&lt;25000, 329000, 386000)))))),
IF(C33=J15, IF(C34&lt;300, 202000, IF(C34&lt;1000, 253000, IF(C34&lt;2000, 326000, IF(C34&lt;5000, 466000, IF(C34&lt;10000, 574000, IF(C34&lt;25000, 679000, 774000))))))))), 0)</f>
        <v>0</v>
      </c>
      <c r="G34" s="14" t="s">
        <v>72</v>
      </c>
      <c r="M34" s="126" t="s">
        <v>85</v>
      </c>
      <c r="N34" s="127"/>
      <c r="O34" s="99">
        <v>165000</v>
      </c>
      <c r="P34" s="101">
        <v>679000</v>
      </c>
    </row>
    <row r="35" spans="1:17" ht="18" customHeight="1" thickBot="1">
      <c r="A35" s="65" t="s">
        <v>159</v>
      </c>
      <c r="C35" s="10"/>
      <c r="D35" s="10"/>
      <c r="H35" s="132"/>
      <c r="M35" s="102" t="s">
        <v>87</v>
      </c>
      <c r="N35" s="103"/>
      <c r="O35" s="129">
        <v>204000</v>
      </c>
      <c r="P35" s="130">
        <v>774000</v>
      </c>
    </row>
    <row r="36" spans="1:17" ht="18" customHeight="1">
      <c r="A36" s="65" t="s">
        <v>130</v>
      </c>
      <c r="C36" s="10"/>
      <c r="D36" s="10"/>
    </row>
    <row r="37" spans="1:17" ht="18" customHeight="1">
      <c r="A37" s="65" t="s">
        <v>160</v>
      </c>
      <c r="C37" s="8"/>
      <c r="D37" s="8"/>
      <c r="E37" s="14" t="s">
        <v>44</v>
      </c>
      <c r="F37" s="69">
        <f>IF(C37&gt;0, IF(C35="あり", IF(C36=J14, IF(C37&lt;300, 77000, IF(C37&lt;1000, 98000, IF(C37&lt;2000, 129000, IF(C37&lt;5000, 209000, IF(C37&lt;10000, 273000, IF(C37&lt;25000, 329000, 386000)))))),
IF(C36=J15, IF(C37&lt;300, 202000, IF(C37&lt;1000, 253000, IF(C37&lt;2000, 326000, IF(C37&lt;5000, 466000, IF(C37&lt;10000, 574000, IF(C37&lt;25000, 679000, 774000))))))))), 0)</f>
        <v>0</v>
      </c>
      <c r="G37" s="14" t="s">
        <v>72</v>
      </c>
    </row>
    <row r="38" spans="1:17" ht="18" customHeight="1">
      <c r="A38" s="66" t="s">
        <v>175</v>
      </c>
      <c r="C38" s="132"/>
      <c r="D38" s="132"/>
      <c r="F38" s="133"/>
    </row>
    <row r="39" spans="1:17" ht="18" customHeight="1">
      <c r="A39" s="66" t="s">
        <v>176</v>
      </c>
      <c r="C39" s="132"/>
      <c r="D39" s="132"/>
      <c r="F39" s="133"/>
    </row>
    <row r="40" spans="1:17" ht="18" customHeight="1">
      <c r="C40" s="132"/>
      <c r="D40" s="132"/>
      <c r="E40" s="132"/>
      <c r="F40" s="132"/>
      <c r="G40" s="132"/>
    </row>
    <row r="41" spans="1:17" ht="18" customHeight="1">
      <c r="A41" s="131" t="s">
        <v>138</v>
      </c>
      <c r="C41" s="72">
        <f>F31+F34+F37</f>
        <v>0</v>
      </c>
      <c r="D41" s="72"/>
      <c r="E41" s="14" t="s">
        <v>72</v>
      </c>
      <c r="Q41" s="19"/>
    </row>
    <row r="42" spans="1:17" ht="18" customHeight="1">
      <c r="A42" s="52"/>
      <c r="C42" s="134"/>
      <c r="D42" s="134"/>
    </row>
    <row r="43" spans="1:17" ht="18.75" thickBot="1">
      <c r="F43" s="135" t="s">
        <v>86</v>
      </c>
    </row>
    <row r="44" spans="1:17" ht="20.25" thickBot="1">
      <c r="E44" s="76" t="s">
        <v>88</v>
      </c>
      <c r="F44" s="77">
        <f>C26+C41</f>
        <v>0</v>
      </c>
      <c r="G44" s="14" t="s">
        <v>46</v>
      </c>
    </row>
    <row r="45" spans="1:17">
      <c r="D45" s="128"/>
      <c r="E45" s="128"/>
    </row>
    <row r="46" spans="1:17">
      <c r="A46" s="114"/>
    </row>
    <row r="47" spans="1:17">
      <c r="A47" s="136"/>
    </row>
  </sheetData>
  <sheetProtection algorithmName="SHA-512" hashValue="aQ5NF4nKQ9fkppyyXMllbjGYEFu7WIzQVD+3vpIARBfWUlVEGjZO8aRXpiJHGverj/JLlfecpZShjSPc2QQm/w==" saltValue="uGgc7l8Yoi6AkhXm5sHkjA==" spinCount="100000" sheet="1" selectLockedCells="1"/>
  <mergeCells count="28">
    <mergeCell ref="C29:D29"/>
    <mergeCell ref="C31:D31"/>
    <mergeCell ref="C41:D41"/>
    <mergeCell ref="C30:D30"/>
    <mergeCell ref="M27:P27"/>
    <mergeCell ref="C32:D32"/>
    <mergeCell ref="C33:D33"/>
    <mergeCell ref="C34:D34"/>
    <mergeCell ref="C35:D35"/>
    <mergeCell ref="C36:D36"/>
    <mergeCell ref="C37:D37"/>
    <mergeCell ref="A1:G1"/>
    <mergeCell ref="A6:C6"/>
    <mergeCell ref="C22:D22"/>
    <mergeCell ref="C26:D26"/>
    <mergeCell ref="C17:D17"/>
    <mergeCell ref="C16:D16"/>
    <mergeCell ref="C12:E12"/>
    <mergeCell ref="C19:D19"/>
    <mergeCell ref="C21:D21"/>
    <mergeCell ref="C20:D20"/>
    <mergeCell ref="C18:D18"/>
    <mergeCell ref="J10:K10"/>
    <mergeCell ref="J4:K4"/>
    <mergeCell ref="M16:P16"/>
    <mergeCell ref="M4:Q4"/>
    <mergeCell ref="M8:M11"/>
    <mergeCell ref="M6:M7"/>
  </mergeCells>
  <phoneticPr fontId="2"/>
  <conditionalFormatting sqref="C16:D22">
    <cfRule type="expression" dxfId="37" priority="2">
      <formula>OR($C$12=$J$6,$C$12=$J$7)</formula>
    </cfRule>
  </conditionalFormatting>
  <conditionalFormatting sqref="C19:D22">
    <cfRule type="expression" dxfId="36" priority="5">
      <formula>$C$16="一戸建て住宅"</formula>
    </cfRule>
  </conditionalFormatting>
  <conditionalFormatting sqref="C29:D31">
    <cfRule type="expression" dxfId="35" priority="4">
      <formula>$C$12=$J$7</formula>
    </cfRule>
  </conditionalFormatting>
  <conditionalFormatting sqref="C29:D37">
    <cfRule type="expression" dxfId="34" priority="1">
      <formula>$C$12=$J$5</formula>
    </cfRule>
  </conditionalFormatting>
  <conditionalFormatting sqref="C30:D31">
    <cfRule type="expression" dxfId="33" priority="6">
      <formula>$C$29="なし"</formula>
    </cfRule>
  </conditionalFormatting>
  <conditionalFormatting sqref="C32:D37">
    <cfRule type="expression" dxfId="32" priority="3">
      <formula>$C$12=$J$6</formula>
    </cfRule>
  </conditionalFormatting>
  <conditionalFormatting sqref="C33:D34">
    <cfRule type="expression" dxfId="31" priority="29">
      <formula>$C$32="なし"</formula>
    </cfRule>
  </conditionalFormatting>
  <conditionalFormatting sqref="C36:D37">
    <cfRule type="expression" dxfId="30" priority="31">
      <formula>$C$35="なし"</formula>
    </cfRule>
  </conditionalFormatting>
  <dataValidations count="5">
    <dataValidation type="list" allowBlank="1" showInputMessage="1" showErrorMessage="1" sqref="C16:D16" xr:uid="{5B676FB9-36A0-49AE-BE11-B9E849D47D77}">
      <formula1>$T$4:$T$5</formula1>
    </dataValidation>
    <dataValidation type="list" allowBlank="1" showInputMessage="1" showErrorMessage="1" sqref="C21 C19 C17" xr:uid="{3314880B-95CD-48FD-BFCB-A5F61F5019A8}">
      <formula1>$J$11:$J$13</formula1>
    </dataValidation>
    <dataValidation type="list" allowBlank="1" showInputMessage="1" showErrorMessage="1" sqref="C12" xr:uid="{C6A4ABC7-3030-4ED1-A2F2-509F330B9F31}">
      <formula1>$J$5:$J$8</formula1>
    </dataValidation>
    <dataValidation type="list" allowBlank="1" showInputMessage="1" showErrorMessage="1" sqref="C29:D29 C32:D32 C35:D35" xr:uid="{D484E3D9-6A64-4309-AED9-40097C6BB5CD}">
      <formula1>$S$4:$S$5</formula1>
    </dataValidation>
    <dataValidation type="list" allowBlank="1" showInputMessage="1" showErrorMessage="1" sqref="C30:D30 C33:D33 C36:D36" xr:uid="{135907BD-F3C9-4F24-A119-DAB7EB624607}">
      <formula1>$J$14:$J$15</formula1>
    </dataValidation>
  </dataValidations>
  <hyperlinks>
    <hyperlink ref="J2" r:id="rId1" xr:uid="{9C2E1ECD-E6C1-4826-AC14-CDEB18FD8265}"/>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ignoredErrors>
    <ignoredError sqref="C26 C4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64AC8-5CCC-44E9-A8D7-B581161D2387}">
  <sheetPr>
    <tabColor theme="9" tint="0.39997558519241921"/>
    <pageSetUpPr fitToPage="1"/>
  </sheetPr>
  <dimension ref="A1:T47"/>
  <sheetViews>
    <sheetView view="pageBreakPreview" zoomScaleNormal="100" zoomScaleSheetLayoutView="100" workbookViewId="0">
      <selection activeCell="D6" sqref="D6"/>
    </sheetView>
  </sheetViews>
  <sheetFormatPr defaultColWidth="9" defaultRowHeight="18"/>
  <cols>
    <col min="1" max="2" width="13.625" style="14" customWidth="1"/>
    <col min="3" max="3" width="4.625" style="14" customWidth="1"/>
    <col min="4" max="4" width="20.625" style="14" customWidth="1"/>
    <col min="5" max="5" width="4.625" style="14" customWidth="1"/>
    <col min="6" max="6" width="18.625" style="14" customWidth="1"/>
    <col min="7" max="7" width="4.625" style="14" customWidth="1"/>
    <col min="8" max="9" width="5.625" style="14" customWidth="1"/>
    <col min="10" max="10" width="9" style="14" customWidth="1"/>
    <col min="11" max="11" width="25.625" style="14" customWidth="1"/>
    <col min="12" max="12" width="5.625" style="14" customWidth="1"/>
    <col min="13" max="13" width="12.625" style="14" customWidth="1"/>
    <col min="14" max="14" width="20.625" style="14" customWidth="1"/>
    <col min="15" max="17" width="15.625" style="14" customWidth="1"/>
    <col min="18" max="20" width="5.625" style="14" customWidth="1"/>
    <col min="21" max="16384" width="9" style="14"/>
  </cols>
  <sheetData>
    <row r="1" spans="1:20" ht="24" customHeight="1">
      <c r="A1" s="11" t="s">
        <v>54</v>
      </c>
      <c r="B1" s="11"/>
      <c r="C1" s="11"/>
      <c r="D1" s="11"/>
      <c r="E1" s="11"/>
      <c r="F1" s="11"/>
      <c r="G1" s="11"/>
      <c r="H1" s="13"/>
      <c r="J1" s="15" t="s">
        <v>1</v>
      </c>
    </row>
    <row r="2" spans="1:20" ht="18" customHeight="1">
      <c r="A2" s="12"/>
      <c r="B2" s="12"/>
      <c r="C2" s="12"/>
      <c r="D2" s="12"/>
      <c r="E2" s="12"/>
      <c r="F2" s="12"/>
      <c r="G2" s="12"/>
      <c r="H2" s="13"/>
      <c r="J2" s="17" t="s">
        <v>2</v>
      </c>
    </row>
    <row r="3" spans="1:20" ht="18" customHeight="1" thickBot="1">
      <c r="A3" s="18" t="s">
        <v>170</v>
      </c>
      <c r="B3" s="12"/>
      <c r="C3" s="12"/>
      <c r="D3" s="12"/>
      <c r="E3" s="12"/>
      <c r="F3" s="12"/>
      <c r="G3" s="12"/>
      <c r="H3" s="13"/>
      <c r="J3" s="17"/>
    </row>
    <row r="4" spans="1:20" ht="18" customHeight="1" thickBot="1">
      <c r="A4" s="18" t="s">
        <v>3</v>
      </c>
      <c r="B4" s="12"/>
      <c r="C4" s="12"/>
      <c r="D4" s="12"/>
      <c r="E4" s="12"/>
      <c r="F4" s="12"/>
      <c r="G4" s="12"/>
      <c r="H4" s="13"/>
      <c r="J4" s="20" t="s">
        <v>55</v>
      </c>
      <c r="K4" s="22"/>
      <c r="M4" s="20" t="s">
        <v>56</v>
      </c>
      <c r="N4" s="21"/>
      <c r="O4" s="21"/>
      <c r="P4" s="21"/>
      <c r="Q4" s="22"/>
      <c r="S4" s="14" t="s">
        <v>141</v>
      </c>
      <c r="T4" s="14" t="s">
        <v>126</v>
      </c>
    </row>
    <row r="5" spans="1:20" ht="18" customHeight="1">
      <c r="A5" s="12"/>
      <c r="B5" s="12"/>
      <c r="C5" s="12"/>
      <c r="D5" s="12"/>
      <c r="E5" s="12"/>
      <c r="F5" s="26"/>
      <c r="G5" s="26"/>
      <c r="H5" s="16"/>
      <c r="J5" s="30" t="s">
        <v>57</v>
      </c>
      <c r="K5" s="84"/>
      <c r="M5" s="85" t="s">
        <v>58</v>
      </c>
      <c r="N5" s="86"/>
      <c r="O5" s="87" t="s">
        <v>59</v>
      </c>
      <c r="P5" s="88" t="s">
        <v>60</v>
      </c>
      <c r="Q5" s="89" t="s">
        <v>61</v>
      </c>
      <c r="S5" s="14" t="s">
        <v>142</v>
      </c>
      <c r="T5" s="14" t="s">
        <v>65</v>
      </c>
    </row>
    <row r="6" spans="1:20" ht="18" customHeight="1">
      <c r="A6" s="32" t="s">
        <v>11</v>
      </c>
      <c r="B6" s="32"/>
      <c r="C6" s="32"/>
      <c r="D6" s="2" t="s">
        <v>12</v>
      </c>
      <c r="E6" s="33"/>
      <c r="F6" s="33"/>
      <c r="G6" s="33"/>
      <c r="H6" s="19"/>
      <c r="J6" s="90" t="s">
        <v>62</v>
      </c>
      <c r="K6" s="91"/>
      <c r="M6" s="92" t="s">
        <v>15</v>
      </c>
      <c r="N6" s="93" t="s">
        <v>16</v>
      </c>
      <c r="O6" s="94">
        <v>15000</v>
      </c>
      <c r="P6" s="95">
        <v>22000</v>
      </c>
      <c r="Q6" s="96">
        <v>30000</v>
      </c>
    </row>
    <row r="7" spans="1:20" ht="18" customHeight="1">
      <c r="A7" s="39" t="s">
        <v>18</v>
      </c>
      <c r="B7" s="39"/>
      <c r="C7" s="39"/>
      <c r="D7" s="3" t="s">
        <v>19</v>
      </c>
      <c r="E7" s="40"/>
      <c r="F7" s="40"/>
      <c r="G7" s="33"/>
      <c r="H7" s="19"/>
      <c r="J7" s="90" t="s">
        <v>63</v>
      </c>
      <c r="K7" s="91"/>
      <c r="M7" s="97"/>
      <c r="N7" s="98" t="s">
        <v>21</v>
      </c>
      <c r="O7" s="99">
        <v>16000</v>
      </c>
      <c r="P7" s="100">
        <v>24000</v>
      </c>
      <c r="Q7" s="101">
        <v>33000</v>
      </c>
    </row>
    <row r="8" spans="1:20" ht="18" customHeight="1" thickBot="1">
      <c r="A8" s="45"/>
      <c r="D8" s="3" t="s">
        <v>22</v>
      </c>
      <c r="E8" s="40"/>
      <c r="F8" s="40"/>
      <c r="G8" s="33"/>
      <c r="H8" s="19"/>
      <c r="J8" s="102" t="s">
        <v>64</v>
      </c>
      <c r="K8" s="103"/>
      <c r="M8" s="92" t="s">
        <v>65</v>
      </c>
      <c r="N8" s="93" t="s">
        <v>66</v>
      </c>
      <c r="O8" s="94">
        <v>29000</v>
      </c>
      <c r="P8" s="95">
        <v>45000</v>
      </c>
      <c r="Q8" s="96">
        <v>61000</v>
      </c>
    </row>
    <row r="9" spans="1:20" ht="18" customHeight="1" thickBot="1">
      <c r="A9" s="14" t="s">
        <v>26</v>
      </c>
      <c r="D9" s="3" t="s">
        <v>27</v>
      </c>
      <c r="E9" s="40"/>
      <c r="F9" s="40"/>
      <c r="G9" s="33"/>
      <c r="H9" s="19"/>
      <c r="M9" s="104"/>
      <c r="N9" s="98" t="s">
        <v>67</v>
      </c>
      <c r="O9" s="99">
        <v>50000</v>
      </c>
      <c r="P9" s="100">
        <v>76000</v>
      </c>
      <c r="Q9" s="101">
        <v>102000</v>
      </c>
    </row>
    <row r="10" spans="1:20" ht="18" customHeight="1" thickBot="1">
      <c r="A10" s="47" t="s">
        <v>104</v>
      </c>
      <c r="B10" s="48"/>
      <c r="C10" s="48"/>
      <c r="D10" s="48"/>
      <c r="E10" s="48"/>
      <c r="F10" s="48"/>
      <c r="G10" s="48"/>
      <c r="H10" s="19"/>
      <c r="J10" s="20" t="s">
        <v>68</v>
      </c>
      <c r="K10" s="22"/>
      <c r="M10" s="104"/>
      <c r="N10" s="93" t="s">
        <v>69</v>
      </c>
      <c r="O10" s="94">
        <v>91000</v>
      </c>
      <c r="P10" s="95">
        <v>132000</v>
      </c>
      <c r="Q10" s="96">
        <v>174000</v>
      </c>
    </row>
    <row r="11" spans="1:20" ht="18" customHeight="1" thickBot="1">
      <c r="D11" s="19"/>
      <c r="E11" s="19"/>
      <c r="F11" s="19"/>
      <c r="G11" s="19"/>
      <c r="J11" s="105" t="s">
        <v>59</v>
      </c>
      <c r="K11" s="106"/>
      <c r="M11" s="107"/>
      <c r="N11" s="108" t="s">
        <v>33</v>
      </c>
      <c r="O11" s="109">
        <v>138000</v>
      </c>
      <c r="P11" s="110">
        <v>193000</v>
      </c>
      <c r="Q11" s="111">
        <v>249000</v>
      </c>
    </row>
    <row r="12" spans="1:20" ht="18" customHeight="1">
      <c r="A12" s="52" t="s">
        <v>108</v>
      </c>
      <c r="C12" s="7" t="s">
        <v>64</v>
      </c>
      <c r="D12" s="7"/>
      <c r="E12" s="7"/>
      <c r="J12" s="90" t="s">
        <v>70</v>
      </c>
      <c r="K12" s="91"/>
      <c r="N12" s="112" t="s">
        <v>135</v>
      </c>
      <c r="O12" s="113">
        <f>IF(C18&gt;0, IF(C16=T4, IF(C18&lt;200, 15000, 16000), IF(C16=T5, IF(C18&lt;300, 29000, IF(C18&lt;2000, 50000, IF(C18&lt;5000, 91000, 138000))))), "0")</f>
        <v>15000</v>
      </c>
      <c r="P12" s="113">
        <f>IF(C18&gt;0, IF(C16=T4, IF(C18&lt;200, 22000, 24000), IF(C16=T5, IF(C18&lt;300, 45000, IF(C18&lt;2000, 76000, IF(C18&lt;5000, 132000, 193000))))), "0")</f>
        <v>22000</v>
      </c>
      <c r="Q12" s="113">
        <f>IF(C18&gt;0, IF(C16=T4, IF(C18&lt;200, 30000, 33000), IF(C16=T5, IF(C18&lt;300, 61000, IF(C18&lt;2000, 102000, IF(C18&lt;5000, 174000, 249000))))), "0")</f>
        <v>30000</v>
      </c>
    </row>
    <row r="13" spans="1:20" ht="18" customHeight="1">
      <c r="A13" s="66" t="s">
        <v>123</v>
      </c>
      <c r="G13" s="19"/>
      <c r="J13" s="90" t="s">
        <v>71</v>
      </c>
      <c r="K13" s="91"/>
      <c r="N13" s="112" t="s">
        <v>136</v>
      </c>
      <c r="O13" s="113" t="str">
        <f>IF(C20&gt;0, IF(C16=T4, IF(C20&lt;200, 15000, 16000), IF(C16=T5, IF(C20&lt;300, 29000, IF(C20&lt;2000, 50000, IF(C20&lt;5000, 91000, 138000))))), "0")</f>
        <v>0</v>
      </c>
      <c r="P13" s="113" t="str">
        <f>IF(C20&gt;0, IF(C16=T4, IF(C20&lt;200, 22000, 24000), IF(C16=T5, IF(C20&lt;300, 45000, IF(C20&lt;2000, 76000, IF(C20&lt;5000, 132000, 193000))))), "0")</f>
        <v>0</v>
      </c>
      <c r="Q13" s="113" t="str">
        <f>IF(C20&gt;0, IF(C16=T4, IF(C20&lt;200, 30000, 33000), IF(C16=T5, IF(C20&lt;300, 61000, IF(C20&lt;2000, 102000, IF(C20&lt;5000, 174000, 249000))))), "0")</f>
        <v>0</v>
      </c>
    </row>
    <row r="14" spans="1:20" ht="18" customHeight="1">
      <c r="J14" s="90" t="s">
        <v>73</v>
      </c>
      <c r="K14" s="91"/>
      <c r="N14" s="112" t="s">
        <v>137</v>
      </c>
      <c r="O14" s="113" t="str">
        <f>IF(C22&gt;0, IF(C16=T4, IF(C22&lt;200, 15000, 16000), IF(C16=T5, IF(C22&lt;300, 29000, IF(C22&lt;2000, 50000, IF(C22&lt;5000, 91000, 138000))))), "0")</f>
        <v>0</v>
      </c>
      <c r="P14" s="113" t="str">
        <f>IF(C22&gt;0, IF(C16=T4, IF(C22&lt;200, 22000, 24000), IF(C16=T5, IF(C22&lt;300, 45000, IF(C22&lt;2000, 76000, IF(C22&lt;5000, 132000, 193000))))), "0")</f>
        <v>0</v>
      </c>
      <c r="Q14" s="113" t="str">
        <f>IF(C22&gt;0, IF(C16=T4, IF(C22&lt;200, 30000, 33000), IF(C16=T5, IF(C22&lt;300, 61000, IF(C22&lt;2000, 102000, IF(C22&lt;5000, 174000, 249000))))), "0")</f>
        <v>0</v>
      </c>
    </row>
    <row r="15" spans="1:20" ht="18" customHeight="1" thickBot="1">
      <c r="A15" s="52" t="s">
        <v>124</v>
      </c>
      <c r="C15" s="114"/>
      <c r="H15" s="115"/>
      <c r="J15" s="102" t="s">
        <v>75</v>
      </c>
      <c r="K15" s="103"/>
      <c r="Q15" s="19"/>
    </row>
    <row r="16" spans="1:20" ht="18" customHeight="1" thickBot="1">
      <c r="A16" s="65" t="s">
        <v>128</v>
      </c>
      <c r="C16" s="7" t="s">
        <v>126</v>
      </c>
      <c r="D16" s="7"/>
      <c r="M16" s="116" t="s">
        <v>74</v>
      </c>
      <c r="N16" s="117"/>
      <c r="O16" s="117"/>
      <c r="P16" s="118"/>
      <c r="Q16" s="119"/>
    </row>
    <row r="17" spans="1:18" ht="18" customHeight="1">
      <c r="A17" s="65" t="s">
        <v>129</v>
      </c>
      <c r="C17" s="9" t="s">
        <v>71</v>
      </c>
      <c r="D17" s="9"/>
      <c r="E17" s="19"/>
      <c r="J17" s="39"/>
      <c r="K17" s="120"/>
      <c r="M17" s="121" t="s">
        <v>76</v>
      </c>
      <c r="N17" s="122"/>
      <c r="O17" s="123" t="s">
        <v>77</v>
      </c>
      <c r="P17" s="124" t="s">
        <v>78</v>
      </c>
      <c r="Q17" s="125"/>
    </row>
    <row r="18" spans="1:18" ht="18" customHeight="1">
      <c r="A18" s="65" t="s">
        <v>177</v>
      </c>
      <c r="C18" s="8">
        <v>170</v>
      </c>
      <c r="D18" s="8"/>
      <c r="E18" s="14" t="s">
        <v>44</v>
      </c>
      <c r="F18" s="69">
        <f>IF(C18&gt;0,INDEX(O12:Q12,MATCH(C17,O5:Q5,0)),0)</f>
        <v>30000</v>
      </c>
      <c r="G18" s="14" t="s">
        <v>72</v>
      </c>
      <c r="J18" s="39"/>
      <c r="K18" s="39"/>
      <c r="M18" s="90" t="s">
        <v>79</v>
      </c>
      <c r="N18" s="91"/>
      <c r="O18" s="94">
        <v>16000</v>
      </c>
      <c r="P18" s="96">
        <v>77000</v>
      </c>
      <c r="Q18" s="119"/>
    </row>
    <row r="19" spans="1:18" ht="18" customHeight="1">
      <c r="A19" s="65" t="s">
        <v>130</v>
      </c>
      <c r="C19" s="9"/>
      <c r="D19" s="9"/>
      <c r="E19" s="19"/>
      <c r="J19" s="39"/>
      <c r="K19" s="39"/>
      <c r="M19" s="126" t="s">
        <v>80</v>
      </c>
      <c r="N19" s="127"/>
      <c r="O19" s="99">
        <v>23000</v>
      </c>
      <c r="P19" s="101">
        <v>98000</v>
      </c>
      <c r="Q19" s="125"/>
    </row>
    <row r="20" spans="1:18" ht="18" customHeight="1">
      <c r="A20" s="65" t="s">
        <v>131</v>
      </c>
      <c r="C20" s="8"/>
      <c r="D20" s="8"/>
      <c r="E20" s="14" t="s">
        <v>44</v>
      </c>
      <c r="F20" s="69">
        <f>IF(C20&gt;0,IF(C16=T5,INDEX(O13:Q13,MATCH(C19,O5:Q5,0))),0)</f>
        <v>0</v>
      </c>
      <c r="G20" s="14" t="s">
        <v>72</v>
      </c>
      <c r="J20" s="39"/>
      <c r="K20" s="39"/>
      <c r="M20" s="90" t="s">
        <v>81</v>
      </c>
      <c r="N20" s="91"/>
      <c r="O20" s="94">
        <v>33000</v>
      </c>
      <c r="P20" s="96">
        <v>129000</v>
      </c>
      <c r="Q20" s="119"/>
    </row>
    <row r="21" spans="1:18" ht="18" customHeight="1">
      <c r="A21" s="65" t="s">
        <v>132</v>
      </c>
      <c r="C21" s="9"/>
      <c r="D21" s="9"/>
      <c r="E21" s="19"/>
      <c r="M21" s="126" t="s">
        <v>83</v>
      </c>
      <c r="N21" s="127"/>
      <c r="O21" s="99">
        <v>84000</v>
      </c>
      <c r="P21" s="101">
        <v>209000</v>
      </c>
      <c r="Q21" s="125"/>
    </row>
    <row r="22" spans="1:18" ht="18" customHeight="1">
      <c r="A22" s="65" t="s">
        <v>133</v>
      </c>
      <c r="C22" s="8"/>
      <c r="D22" s="8"/>
      <c r="E22" s="14" t="s">
        <v>44</v>
      </c>
      <c r="F22" s="69">
        <f>IF(C22&gt;0,IF(C16=T5,INDEX(O14:Q14,MATCH(C21,O5:Q5,0))),0)</f>
        <v>0</v>
      </c>
      <c r="G22" s="14" t="s">
        <v>72</v>
      </c>
      <c r="M22" s="90" t="s">
        <v>84</v>
      </c>
      <c r="N22" s="91"/>
      <c r="O22" s="94">
        <v>127000</v>
      </c>
      <c r="P22" s="96">
        <v>273000</v>
      </c>
      <c r="Q22" s="119"/>
    </row>
    <row r="23" spans="1:18" ht="18" customHeight="1">
      <c r="A23" s="66" t="s">
        <v>171</v>
      </c>
      <c r="D23" s="128"/>
      <c r="M23" s="126" t="s">
        <v>85</v>
      </c>
      <c r="N23" s="127"/>
      <c r="O23" s="99">
        <v>158000</v>
      </c>
      <c r="P23" s="101">
        <v>329000</v>
      </c>
      <c r="Q23" s="19"/>
      <c r="R23" s="14" t="s">
        <v>82</v>
      </c>
    </row>
    <row r="24" spans="1:18" ht="18" customHeight="1" thickBot="1">
      <c r="A24" s="66" t="s">
        <v>172</v>
      </c>
      <c r="D24" s="128"/>
      <c r="M24" s="102" t="s">
        <v>87</v>
      </c>
      <c r="N24" s="103"/>
      <c r="O24" s="129">
        <v>196000</v>
      </c>
      <c r="P24" s="130">
        <v>386000</v>
      </c>
    </row>
    <row r="25" spans="1:18" ht="18" customHeight="1">
      <c r="A25" s="66"/>
      <c r="D25" s="128"/>
      <c r="Q25" s="52"/>
    </row>
    <row r="26" spans="1:18" ht="18" customHeight="1" thickBot="1">
      <c r="A26" s="131" t="s">
        <v>134</v>
      </c>
      <c r="C26" s="72">
        <f>F18+F20+F22</f>
        <v>30000</v>
      </c>
      <c r="D26" s="72"/>
      <c r="E26" s="14" t="s">
        <v>72</v>
      </c>
      <c r="Q26" s="19"/>
    </row>
    <row r="27" spans="1:18" ht="18" customHeight="1" thickBot="1">
      <c r="M27" s="20" t="s">
        <v>89</v>
      </c>
      <c r="N27" s="21"/>
      <c r="O27" s="21"/>
      <c r="P27" s="22"/>
      <c r="Q27" s="119"/>
    </row>
    <row r="28" spans="1:18" ht="18" customHeight="1">
      <c r="A28" s="52" t="s">
        <v>125</v>
      </c>
      <c r="M28" s="85" t="s">
        <v>76</v>
      </c>
      <c r="N28" s="86"/>
      <c r="O28" s="87" t="s">
        <v>77</v>
      </c>
      <c r="P28" s="89" t="s">
        <v>90</v>
      </c>
      <c r="Q28" s="125"/>
    </row>
    <row r="29" spans="1:18" ht="18" customHeight="1">
      <c r="A29" s="65" t="s">
        <v>143</v>
      </c>
      <c r="C29" s="7" t="s">
        <v>173</v>
      </c>
      <c r="D29" s="7"/>
      <c r="G29" s="19"/>
      <c r="M29" s="90" t="s">
        <v>91</v>
      </c>
      <c r="N29" s="91"/>
      <c r="O29" s="94">
        <v>20000</v>
      </c>
      <c r="P29" s="96">
        <v>202000</v>
      </c>
      <c r="Q29" s="119"/>
    </row>
    <row r="30" spans="1:18" ht="18" customHeight="1">
      <c r="A30" s="65" t="s">
        <v>139</v>
      </c>
      <c r="C30" s="9"/>
      <c r="D30" s="9"/>
      <c r="M30" s="126" t="s">
        <v>92</v>
      </c>
      <c r="N30" s="127"/>
      <c r="O30" s="99">
        <v>27000</v>
      </c>
      <c r="P30" s="101">
        <v>253000</v>
      </c>
      <c r="Q30" s="125"/>
    </row>
    <row r="31" spans="1:18" ht="18" customHeight="1">
      <c r="A31" s="65" t="s">
        <v>140</v>
      </c>
      <c r="C31" s="8"/>
      <c r="D31" s="8"/>
      <c r="E31" s="14" t="s">
        <v>44</v>
      </c>
      <c r="F31" s="69">
        <f>IF(C31&gt;0,IF(C29="あり", IF(C30=J14, IF(C31&lt;300, 16000, IF(C31&lt;1000, 23000, IF(C31&lt;2000, 33000, IF(C31&lt;5000, 84000, IF(C31&lt;10000, 127000, IF(C31&lt;25000, 158000, 196000)))))),
IF(C30=J15, IF(C31&lt;300, 20000, IF(C31&lt;1000, 27000, IF(C31&lt;2000, 38000, IF(C31&lt;5000, 90000, IF(C31&lt;10000, 133000, IF(C31&lt;25000, 165000, 204000))))))))), 0)</f>
        <v>0</v>
      </c>
      <c r="G31" s="14" t="s">
        <v>72</v>
      </c>
      <c r="M31" s="90" t="s">
        <v>81</v>
      </c>
      <c r="N31" s="91"/>
      <c r="O31" s="94">
        <v>38000</v>
      </c>
      <c r="P31" s="96">
        <v>326000</v>
      </c>
      <c r="Q31" s="119"/>
    </row>
    <row r="32" spans="1:18" ht="18" customHeight="1">
      <c r="A32" s="65" t="s">
        <v>161</v>
      </c>
      <c r="C32" s="10" t="s">
        <v>174</v>
      </c>
      <c r="D32" s="10"/>
      <c r="M32" s="126" t="s">
        <v>83</v>
      </c>
      <c r="N32" s="127"/>
      <c r="O32" s="99">
        <v>90000</v>
      </c>
      <c r="P32" s="101">
        <v>466000</v>
      </c>
      <c r="Q32" s="125"/>
    </row>
    <row r="33" spans="1:17" ht="18" customHeight="1">
      <c r="A33" s="65" t="s">
        <v>129</v>
      </c>
      <c r="C33" s="10" t="s">
        <v>73</v>
      </c>
      <c r="D33" s="10"/>
      <c r="M33" s="90" t="s">
        <v>84</v>
      </c>
      <c r="N33" s="91"/>
      <c r="O33" s="94">
        <v>133000</v>
      </c>
      <c r="P33" s="96">
        <v>574000</v>
      </c>
      <c r="Q33" s="119"/>
    </row>
    <row r="34" spans="1:17" ht="18" customHeight="1">
      <c r="A34" s="65" t="s">
        <v>162</v>
      </c>
      <c r="C34" s="8">
        <v>40</v>
      </c>
      <c r="D34" s="8"/>
      <c r="E34" s="14" t="s">
        <v>44</v>
      </c>
      <c r="F34" s="69">
        <f>IF(C34&gt;0, IF(C32="あり", IF(C33=J14, IF(C34&lt;300, 77000, IF(C34&lt;1000, 98000, IF(C34&lt;2000, 129000, IF(C34&lt;5000, 209000, IF(C34&lt;10000, 273000, IF(C34&lt;25000, 329000, 386000)))))),
IF(C33=J15, IF(C34&lt;300, 202000, IF(C34&lt;1000, 253000, IF(C34&lt;2000, 326000, IF(C34&lt;5000, 466000, IF(C34&lt;10000, 574000, IF(C34&lt;25000, 679000, 774000))))))))), 0)</f>
        <v>77000</v>
      </c>
      <c r="G34" s="14" t="s">
        <v>72</v>
      </c>
      <c r="M34" s="126" t="s">
        <v>85</v>
      </c>
      <c r="N34" s="127"/>
      <c r="O34" s="99">
        <v>165000</v>
      </c>
      <c r="P34" s="101">
        <v>679000</v>
      </c>
    </row>
    <row r="35" spans="1:17" ht="18" customHeight="1" thickBot="1">
      <c r="A35" s="65" t="s">
        <v>159</v>
      </c>
      <c r="C35" s="10" t="s">
        <v>173</v>
      </c>
      <c r="D35" s="10"/>
      <c r="H35" s="132"/>
      <c r="M35" s="102" t="s">
        <v>87</v>
      </c>
      <c r="N35" s="103"/>
      <c r="O35" s="129">
        <v>204000</v>
      </c>
      <c r="P35" s="130">
        <v>774000</v>
      </c>
    </row>
    <row r="36" spans="1:17" ht="18" customHeight="1">
      <c r="A36" s="65" t="s">
        <v>130</v>
      </c>
      <c r="C36" s="10"/>
      <c r="D36" s="10"/>
    </row>
    <row r="37" spans="1:17" ht="18" customHeight="1">
      <c r="A37" s="65" t="s">
        <v>160</v>
      </c>
      <c r="C37" s="8"/>
      <c r="D37" s="8"/>
      <c r="E37" s="14" t="s">
        <v>44</v>
      </c>
      <c r="F37" s="69">
        <f>IF(C37&gt;0, IF(C35="あり", IF(C36=J14, IF(C37&lt;300, 77000, IF(C37&lt;1000, 98000, IF(C37&lt;2000, 129000, IF(C37&lt;5000, 209000, IF(C37&lt;10000, 273000, IF(C37&lt;25000, 329000, 386000)))))),
IF(C36=J15, IF(C37&lt;300, 202000, IF(C37&lt;1000, 253000, IF(C37&lt;2000, 326000, IF(C37&lt;5000, 466000, IF(C37&lt;10000, 574000, IF(C37&lt;25000, 679000, 774000))))))))), 0)</f>
        <v>0</v>
      </c>
      <c r="G37" s="14" t="s">
        <v>72</v>
      </c>
    </row>
    <row r="38" spans="1:17" ht="18" customHeight="1">
      <c r="A38" s="66" t="s">
        <v>175</v>
      </c>
      <c r="C38" s="132"/>
      <c r="D38" s="132"/>
      <c r="F38" s="133"/>
    </row>
    <row r="39" spans="1:17" ht="18" customHeight="1">
      <c r="A39" s="66" t="s">
        <v>176</v>
      </c>
      <c r="C39" s="132"/>
      <c r="D39" s="132"/>
      <c r="F39" s="133"/>
    </row>
    <row r="40" spans="1:17" ht="18" customHeight="1">
      <c r="C40" s="132"/>
      <c r="D40" s="132"/>
      <c r="E40" s="132"/>
      <c r="F40" s="132"/>
      <c r="G40" s="132"/>
    </row>
    <row r="41" spans="1:17" ht="18" customHeight="1">
      <c r="A41" s="131" t="s">
        <v>138</v>
      </c>
      <c r="C41" s="72">
        <f>F31+F34+F37</f>
        <v>77000</v>
      </c>
      <c r="D41" s="72"/>
      <c r="E41" s="14" t="s">
        <v>72</v>
      </c>
      <c r="Q41" s="19"/>
    </row>
    <row r="42" spans="1:17" ht="18" customHeight="1">
      <c r="A42" s="52"/>
      <c r="C42" s="134"/>
      <c r="D42" s="134"/>
    </row>
    <row r="43" spans="1:17" ht="18.75" thickBot="1">
      <c r="F43" s="135" t="s">
        <v>86</v>
      </c>
    </row>
    <row r="44" spans="1:17" ht="20.25" thickBot="1">
      <c r="E44" s="76" t="s">
        <v>88</v>
      </c>
      <c r="F44" s="77">
        <f>C26+C41</f>
        <v>107000</v>
      </c>
      <c r="G44" s="14" t="s">
        <v>46</v>
      </c>
    </row>
    <row r="45" spans="1:17">
      <c r="D45" s="128"/>
      <c r="E45" s="128"/>
    </row>
    <row r="46" spans="1:17">
      <c r="A46" s="114"/>
    </row>
    <row r="47" spans="1:17">
      <c r="A47" s="136"/>
    </row>
  </sheetData>
  <sheetProtection algorithmName="SHA-512" hashValue="aQ5NF4nKQ9fkppyyXMllbjGYEFu7WIzQVD+3vpIARBfWUlVEGjZO8aRXpiJHGverj/JLlfecpZShjSPc2QQm/w==" saltValue="uGgc7l8Yoi6AkhXm5sHkjA==" spinCount="100000" sheet="1" selectLockedCells="1"/>
  <mergeCells count="28">
    <mergeCell ref="C36:D36"/>
    <mergeCell ref="C37:D37"/>
    <mergeCell ref="C41:D41"/>
    <mergeCell ref="C30:D30"/>
    <mergeCell ref="C31:D31"/>
    <mergeCell ref="C32:D32"/>
    <mergeCell ref="C33:D33"/>
    <mergeCell ref="C34:D34"/>
    <mergeCell ref="C35:D35"/>
    <mergeCell ref="C20:D20"/>
    <mergeCell ref="C21:D21"/>
    <mergeCell ref="C22:D22"/>
    <mergeCell ref="C26:D26"/>
    <mergeCell ref="M27:P27"/>
    <mergeCell ref="C29:D29"/>
    <mergeCell ref="C12:E12"/>
    <mergeCell ref="C16:D16"/>
    <mergeCell ref="M16:P16"/>
    <mergeCell ref="C17:D17"/>
    <mergeCell ref="C18:D18"/>
    <mergeCell ref="C19:D19"/>
    <mergeCell ref="A1:G1"/>
    <mergeCell ref="J4:K4"/>
    <mergeCell ref="M4:Q4"/>
    <mergeCell ref="A6:C6"/>
    <mergeCell ref="M6:M7"/>
    <mergeCell ref="M8:M11"/>
    <mergeCell ref="J10:K10"/>
  </mergeCells>
  <phoneticPr fontId="2"/>
  <conditionalFormatting sqref="C16:D22">
    <cfRule type="expression" dxfId="14" priority="2">
      <formula>OR($C$12=$J$6,$C$12=$J$7)</formula>
    </cfRule>
  </conditionalFormatting>
  <conditionalFormatting sqref="C19:D22">
    <cfRule type="expression" dxfId="13" priority="5">
      <formula>$C$16="一戸建て住宅"</formula>
    </cfRule>
  </conditionalFormatting>
  <conditionalFormatting sqref="C29:D31">
    <cfRule type="expression" dxfId="12" priority="4">
      <formula>$C$12=$J$7</formula>
    </cfRule>
  </conditionalFormatting>
  <conditionalFormatting sqref="C29:D37">
    <cfRule type="expression" dxfId="11" priority="1">
      <formula>$C$12=$J$5</formula>
    </cfRule>
  </conditionalFormatting>
  <conditionalFormatting sqref="C30:D31">
    <cfRule type="expression" dxfId="10" priority="6">
      <formula>$C$29="なし"</formula>
    </cfRule>
  </conditionalFormatting>
  <conditionalFormatting sqref="C32:D37">
    <cfRule type="expression" dxfId="9" priority="3">
      <formula>$C$12=$J$6</formula>
    </cfRule>
  </conditionalFormatting>
  <conditionalFormatting sqref="C33:D34">
    <cfRule type="expression" dxfId="8" priority="7">
      <formula>$C$32="なし"</formula>
    </cfRule>
  </conditionalFormatting>
  <conditionalFormatting sqref="C36:D37">
    <cfRule type="expression" dxfId="7" priority="8">
      <formula>$C$35="なし"</formula>
    </cfRule>
  </conditionalFormatting>
  <dataValidations count="5">
    <dataValidation type="list" allowBlank="1" showInputMessage="1" showErrorMessage="1" sqref="C30:D30 C33:D33 C36:D36" xr:uid="{A5635CF1-C033-481D-808F-2ECE5DC4F42C}">
      <formula1>$J$14:$J$15</formula1>
    </dataValidation>
    <dataValidation type="list" allowBlank="1" showInputMessage="1" showErrorMessage="1" sqref="C29:D29 C32:D32 C35:D35" xr:uid="{50723D97-CFAA-44B4-97FB-5D7DF3D50648}">
      <formula1>$S$4:$S$5</formula1>
    </dataValidation>
    <dataValidation type="list" allowBlank="1" showInputMessage="1" showErrorMessage="1" sqref="C12" xr:uid="{756F9B01-8948-42FE-8723-C04B25A7EBAD}">
      <formula1>$J$5:$J$8</formula1>
    </dataValidation>
    <dataValidation type="list" allowBlank="1" showInputMessage="1" showErrorMessage="1" sqref="C21 C19 C17" xr:uid="{699A1BA6-8D5A-4D9C-B44B-3B18434B7973}">
      <formula1>$J$11:$J$13</formula1>
    </dataValidation>
    <dataValidation type="list" allowBlank="1" showInputMessage="1" showErrorMessage="1" sqref="C16:D16" xr:uid="{AAAC23DF-E118-42B5-9F5B-801EA4F3F291}">
      <formula1>$T$4:$T$5</formula1>
    </dataValidation>
  </dataValidations>
  <hyperlinks>
    <hyperlink ref="J2" r:id="rId1" xr:uid="{0BB7E5F7-03AF-4671-8D55-74CB8E4A37DB}"/>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FC42-839B-425D-B82F-93B36AF1E4FC}">
  <sheetPr>
    <tabColor rgb="FF00B0F0"/>
    <pageSetUpPr fitToPage="1"/>
  </sheetPr>
  <dimension ref="A1:AA58"/>
  <sheetViews>
    <sheetView view="pageBreakPreview" zoomScaleNormal="100" zoomScaleSheetLayoutView="100" workbookViewId="0">
      <selection activeCell="D6" sqref="D6"/>
    </sheetView>
  </sheetViews>
  <sheetFormatPr defaultColWidth="9" defaultRowHeight="18"/>
  <cols>
    <col min="1" max="1" width="9.625" style="14" customWidth="1"/>
    <col min="2" max="2" width="13.625" style="14" customWidth="1"/>
    <col min="3" max="3" width="4.625" style="14" customWidth="1"/>
    <col min="4" max="4" width="20.625" style="14" customWidth="1"/>
    <col min="5" max="5" width="4.625" style="14" customWidth="1"/>
    <col min="6" max="6" width="18.625" style="14" customWidth="1"/>
    <col min="7" max="7" width="8.625" style="14" customWidth="1"/>
    <col min="8" max="9" width="5.625" style="14" customWidth="1"/>
    <col min="10" max="10" width="9" style="14" customWidth="1"/>
    <col min="11" max="11" width="25.625" style="14" customWidth="1"/>
    <col min="12" max="13" width="15.625" style="14" customWidth="1"/>
    <col min="14" max="14" width="5.625" style="14" customWidth="1"/>
    <col min="15" max="15" width="25.625" style="14" customWidth="1"/>
    <col min="16" max="16" width="15.625" style="14" customWidth="1"/>
    <col min="17" max="23" width="5.625" style="14" customWidth="1"/>
    <col min="24" max="27" width="15.875" style="14" customWidth="1"/>
    <col min="28" max="16384" width="9" style="14"/>
  </cols>
  <sheetData>
    <row r="1" spans="1:27" ht="24" customHeight="1">
      <c r="A1" s="11" t="s">
        <v>93</v>
      </c>
      <c r="B1" s="11"/>
      <c r="C1" s="11"/>
      <c r="D1" s="11"/>
      <c r="E1" s="11"/>
      <c r="F1" s="11"/>
      <c r="G1" s="11"/>
      <c r="H1" s="12"/>
      <c r="J1" s="15" t="s">
        <v>1</v>
      </c>
    </row>
    <row r="2" spans="1:27" ht="18" customHeight="1">
      <c r="A2" s="12"/>
      <c r="B2" s="12"/>
      <c r="C2" s="12"/>
      <c r="D2" s="12"/>
      <c r="E2" s="12"/>
      <c r="F2" s="12"/>
      <c r="G2" s="12"/>
      <c r="H2" s="12"/>
      <c r="J2" s="17" t="s">
        <v>2</v>
      </c>
    </row>
    <row r="3" spans="1:27" ht="18" customHeight="1" thickBot="1">
      <c r="A3" s="18" t="s">
        <v>170</v>
      </c>
      <c r="B3" s="12"/>
      <c r="C3" s="12"/>
      <c r="D3" s="12"/>
      <c r="E3" s="12"/>
      <c r="F3" s="12"/>
      <c r="G3" s="12"/>
      <c r="H3" s="12"/>
      <c r="J3" s="17"/>
      <c r="Y3" s="137" t="s">
        <v>190</v>
      </c>
      <c r="Z3" s="137" t="s">
        <v>179</v>
      </c>
      <c r="AA3" s="137" t="s">
        <v>188</v>
      </c>
    </row>
    <row r="4" spans="1:27" ht="18" customHeight="1" thickBot="1">
      <c r="A4" s="18" t="s">
        <v>3</v>
      </c>
      <c r="B4" s="12"/>
      <c r="C4" s="12"/>
      <c r="D4" s="12"/>
      <c r="E4" s="12"/>
      <c r="F4" s="12"/>
      <c r="G4" s="12"/>
      <c r="H4" s="12"/>
      <c r="J4" s="138" t="s">
        <v>94</v>
      </c>
      <c r="K4" s="139"/>
      <c r="L4" s="139"/>
      <c r="M4" s="140"/>
      <c r="O4" s="141" t="s">
        <v>95</v>
      </c>
      <c r="P4" s="142"/>
      <c r="R4" s="14" t="s">
        <v>6</v>
      </c>
      <c r="S4" s="14" t="s">
        <v>141</v>
      </c>
      <c r="T4" s="14" t="s">
        <v>181</v>
      </c>
      <c r="U4" s="14" t="s">
        <v>184</v>
      </c>
      <c r="V4" s="14" t="s">
        <v>190</v>
      </c>
      <c r="X4" s="137" t="s">
        <v>181</v>
      </c>
      <c r="Y4" s="143" t="s">
        <v>189</v>
      </c>
      <c r="Z4" s="137" t="s">
        <v>193</v>
      </c>
      <c r="AA4" s="137" t="s">
        <v>192</v>
      </c>
    </row>
    <row r="5" spans="1:27" ht="18" customHeight="1">
      <c r="A5" s="12"/>
      <c r="B5" s="12"/>
      <c r="C5" s="12"/>
      <c r="D5" s="12"/>
      <c r="E5" s="12"/>
      <c r="F5" s="26"/>
      <c r="G5" s="26"/>
      <c r="H5" s="16"/>
      <c r="J5" s="144" t="s">
        <v>7</v>
      </c>
      <c r="K5" s="145"/>
      <c r="L5" s="146" t="s">
        <v>96</v>
      </c>
      <c r="M5" s="147" t="s">
        <v>97</v>
      </c>
      <c r="N5" s="148"/>
      <c r="O5" s="29" t="s">
        <v>98</v>
      </c>
      <c r="P5" s="149" t="s">
        <v>99</v>
      </c>
      <c r="R5" s="14" t="s">
        <v>10</v>
      </c>
      <c r="S5" s="14" t="s">
        <v>142</v>
      </c>
      <c r="T5" s="14" t="s">
        <v>182</v>
      </c>
      <c r="U5" s="14" t="s">
        <v>185</v>
      </c>
      <c r="V5" s="14" t="s">
        <v>179</v>
      </c>
      <c r="X5" s="137" t="s">
        <v>182</v>
      </c>
      <c r="Y5" s="143" t="s">
        <v>189</v>
      </c>
      <c r="Z5" s="137" t="s">
        <v>193</v>
      </c>
      <c r="AA5" s="137" t="s">
        <v>192</v>
      </c>
    </row>
    <row r="6" spans="1:27" ht="18" customHeight="1">
      <c r="A6" s="32" t="s">
        <v>11</v>
      </c>
      <c r="B6" s="32"/>
      <c r="C6" s="32"/>
      <c r="D6" s="2" t="s">
        <v>12</v>
      </c>
      <c r="E6" s="33"/>
      <c r="F6" s="33"/>
      <c r="G6" s="33"/>
      <c r="H6" s="19"/>
      <c r="J6" s="150"/>
      <c r="K6" s="151"/>
      <c r="L6" s="152" t="s">
        <v>100</v>
      </c>
      <c r="M6" s="153" t="s">
        <v>101</v>
      </c>
      <c r="N6" s="148"/>
      <c r="O6" s="154" t="s">
        <v>14</v>
      </c>
      <c r="P6" s="155">
        <v>4000</v>
      </c>
      <c r="T6" s="14" t="s">
        <v>112</v>
      </c>
      <c r="V6" s="14" t="s">
        <v>188</v>
      </c>
      <c r="X6" s="137" t="s">
        <v>112</v>
      </c>
      <c r="Y6" s="143" t="s">
        <v>196</v>
      </c>
      <c r="Z6" s="156"/>
      <c r="AA6" s="156"/>
    </row>
    <row r="7" spans="1:27" ht="18" customHeight="1">
      <c r="A7" s="39" t="s">
        <v>18</v>
      </c>
      <c r="B7" s="39"/>
      <c r="C7" s="39"/>
      <c r="D7" s="3" t="s">
        <v>19</v>
      </c>
      <c r="E7" s="40"/>
      <c r="F7" s="40"/>
      <c r="G7" s="33"/>
      <c r="H7" s="19"/>
      <c r="J7" s="34" t="s">
        <v>13</v>
      </c>
      <c r="K7" s="93" t="s">
        <v>14</v>
      </c>
      <c r="L7" s="157">
        <v>20000</v>
      </c>
      <c r="M7" s="96">
        <v>16000</v>
      </c>
      <c r="N7" s="148"/>
      <c r="O7" s="158" t="s">
        <v>20</v>
      </c>
      <c r="P7" s="155">
        <v>4000</v>
      </c>
      <c r="T7" s="14" t="s">
        <v>183</v>
      </c>
      <c r="X7" s="137" t="s">
        <v>183</v>
      </c>
      <c r="Y7" s="143" t="s">
        <v>197</v>
      </c>
      <c r="Z7" s="143" t="s">
        <v>191</v>
      </c>
      <c r="AA7" s="156"/>
    </row>
    <row r="8" spans="1:27" ht="18" customHeight="1">
      <c r="A8" s="45"/>
      <c r="D8" s="3" t="s">
        <v>22</v>
      </c>
      <c r="E8" s="40"/>
      <c r="F8" s="40"/>
      <c r="G8" s="33"/>
      <c r="H8" s="19"/>
      <c r="J8" s="41"/>
      <c r="K8" s="98" t="s">
        <v>20</v>
      </c>
      <c r="L8" s="157">
        <v>26000</v>
      </c>
      <c r="M8" s="96">
        <v>23000</v>
      </c>
      <c r="N8" s="148"/>
      <c r="O8" s="154" t="s">
        <v>102</v>
      </c>
      <c r="P8" s="159">
        <v>4000</v>
      </c>
      <c r="T8" s="14" t="s">
        <v>194</v>
      </c>
      <c r="X8" s="137" t="s">
        <v>194</v>
      </c>
      <c r="Y8" s="143" t="s">
        <v>198</v>
      </c>
      <c r="Z8" s="143" t="s">
        <v>195</v>
      </c>
      <c r="AA8" s="156"/>
    </row>
    <row r="9" spans="1:27" ht="18" customHeight="1">
      <c r="A9" s="14" t="s">
        <v>26</v>
      </c>
      <c r="D9" s="3" t="s">
        <v>27</v>
      </c>
      <c r="E9" s="40"/>
      <c r="F9" s="40"/>
      <c r="G9" s="33"/>
      <c r="H9" s="19"/>
      <c r="J9" s="41"/>
      <c r="K9" s="93" t="s">
        <v>23</v>
      </c>
      <c r="L9" s="157">
        <v>38000</v>
      </c>
      <c r="M9" s="96">
        <v>35000</v>
      </c>
      <c r="O9" s="158" t="s">
        <v>28</v>
      </c>
      <c r="P9" s="159">
        <v>6000</v>
      </c>
      <c r="X9" s="128"/>
    </row>
    <row r="10" spans="1:27" ht="18" customHeight="1">
      <c r="A10" s="47" t="s">
        <v>104</v>
      </c>
      <c r="B10" s="48"/>
      <c r="C10" s="48"/>
      <c r="D10" s="48"/>
      <c r="E10" s="48"/>
      <c r="F10" s="48"/>
      <c r="G10" s="48"/>
      <c r="H10" s="19"/>
      <c r="J10" s="41"/>
      <c r="K10" s="98" t="s">
        <v>28</v>
      </c>
      <c r="L10" s="157">
        <v>43000</v>
      </c>
      <c r="M10" s="96">
        <v>40000</v>
      </c>
      <c r="O10" s="154" t="s">
        <v>30</v>
      </c>
      <c r="P10" s="159">
        <v>10000</v>
      </c>
    </row>
    <row r="11" spans="1:27" ht="18" customHeight="1">
      <c r="A11" s="47"/>
      <c r="B11" s="48"/>
      <c r="C11" s="48"/>
      <c r="D11" s="48"/>
      <c r="E11" s="48"/>
      <c r="F11" s="48"/>
      <c r="G11" s="48"/>
      <c r="H11" s="19"/>
      <c r="J11" s="41"/>
      <c r="K11" s="93" t="s">
        <v>30</v>
      </c>
      <c r="L11" s="157">
        <v>59000</v>
      </c>
      <c r="M11" s="96">
        <v>55000</v>
      </c>
      <c r="O11" s="158" t="s">
        <v>32</v>
      </c>
      <c r="P11" s="159">
        <v>14000</v>
      </c>
    </row>
    <row r="12" spans="1:27" ht="18" customHeight="1">
      <c r="A12" s="52" t="s">
        <v>108</v>
      </c>
      <c r="D12" s="19"/>
      <c r="E12" s="19"/>
      <c r="F12" s="19"/>
      <c r="G12" s="19"/>
      <c r="J12" s="41"/>
      <c r="K12" s="98" t="s">
        <v>32</v>
      </c>
      <c r="L12" s="157">
        <v>80000</v>
      </c>
      <c r="M12" s="96">
        <v>76000</v>
      </c>
      <c r="O12" s="154" t="s">
        <v>34</v>
      </c>
      <c r="P12" s="159">
        <v>34000</v>
      </c>
    </row>
    <row r="13" spans="1:27" ht="18" customHeight="1">
      <c r="C13" s="82" t="s">
        <v>36</v>
      </c>
      <c r="D13" s="14" t="s">
        <v>105</v>
      </c>
      <c r="J13" s="41"/>
      <c r="K13" s="93" t="s">
        <v>34</v>
      </c>
      <c r="L13" s="157">
        <v>193000</v>
      </c>
      <c r="M13" s="96">
        <v>182000</v>
      </c>
      <c r="O13" s="158" t="s">
        <v>37</v>
      </c>
      <c r="P13" s="159">
        <v>49000</v>
      </c>
    </row>
    <row r="14" spans="1:27" ht="18" customHeight="1" thickBot="1">
      <c r="C14" s="82" t="s">
        <v>36</v>
      </c>
      <c r="D14" s="14" t="s">
        <v>106</v>
      </c>
      <c r="F14" s="19"/>
      <c r="G14" s="19"/>
      <c r="J14" s="41"/>
      <c r="K14" s="98" t="s">
        <v>37</v>
      </c>
      <c r="L14" s="157">
        <v>282000</v>
      </c>
      <c r="M14" s="96">
        <v>268000</v>
      </c>
      <c r="O14" s="160" t="s">
        <v>38</v>
      </c>
      <c r="P14" s="161">
        <v>86000</v>
      </c>
    </row>
    <row r="15" spans="1:27" ht="18" customHeight="1">
      <c r="C15" s="82" t="s">
        <v>36</v>
      </c>
      <c r="D15" s="14" t="s">
        <v>107</v>
      </c>
      <c r="E15" s="14" t="s">
        <v>144</v>
      </c>
      <c r="J15" s="53"/>
      <c r="K15" s="93" t="s">
        <v>38</v>
      </c>
      <c r="L15" s="157">
        <v>493000</v>
      </c>
      <c r="M15" s="96">
        <v>474000</v>
      </c>
    </row>
    <row r="16" spans="1:27" ht="18" customHeight="1">
      <c r="D16" s="19"/>
      <c r="E16" s="19"/>
      <c r="F16" s="19"/>
      <c r="G16" s="19"/>
      <c r="J16" s="54" t="s">
        <v>39</v>
      </c>
      <c r="K16" s="162"/>
      <c r="L16" s="163">
        <v>17000</v>
      </c>
      <c r="M16" s="164"/>
    </row>
    <row r="17" spans="1:26" ht="18" customHeight="1">
      <c r="A17" s="52" t="s">
        <v>146</v>
      </c>
      <c r="J17" s="57" t="s">
        <v>40</v>
      </c>
      <c r="K17" s="165"/>
      <c r="L17" s="166">
        <v>11000</v>
      </c>
      <c r="M17" s="167"/>
    </row>
    <row r="18" spans="1:26" ht="18" customHeight="1" thickBot="1">
      <c r="C18" s="82" t="s">
        <v>36</v>
      </c>
      <c r="D18" s="39" t="s">
        <v>145</v>
      </c>
      <c r="E18" s="14" t="s">
        <v>144</v>
      </c>
      <c r="F18" s="19"/>
      <c r="G18" s="19"/>
      <c r="J18" s="60" t="s">
        <v>42</v>
      </c>
      <c r="K18" s="168"/>
      <c r="L18" s="169">
        <v>12000</v>
      </c>
      <c r="M18" s="170"/>
    </row>
    <row r="19" spans="1:26" ht="18" customHeight="1">
      <c r="D19" s="19"/>
      <c r="E19" s="19"/>
      <c r="F19" s="19"/>
      <c r="G19" s="19"/>
      <c r="N19" s="171"/>
      <c r="O19" s="171"/>
      <c r="P19" s="171"/>
      <c r="Q19" s="171"/>
      <c r="R19" s="171"/>
    </row>
    <row r="20" spans="1:26" ht="18" customHeight="1">
      <c r="A20" s="52" t="s">
        <v>147</v>
      </c>
      <c r="D20" s="19"/>
      <c r="E20" s="19"/>
      <c r="F20" s="19"/>
      <c r="G20" s="19"/>
      <c r="J20" s="32"/>
      <c r="K20" s="32"/>
      <c r="N20" s="172"/>
      <c r="O20" s="172"/>
      <c r="P20" s="19"/>
      <c r="Q20" s="19"/>
      <c r="R20" s="19"/>
      <c r="X20" s="171"/>
      <c r="Y20" s="171"/>
    </row>
    <row r="21" spans="1:26" ht="18" customHeight="1">
      <c r="A21" s="65" t="s">
        <v>148</v>
      </c>
      <c r="D21" s="6"/>
      <c r="E21" s="19"/>
      <c r="F21" s="19"/>
      <c r="G21" s="19"/>
      <c r="N21" s="172"/>
      <c r="P21" s="119"/>
      <c r="Q21" s="119"/>
      <c r="R21" s="119"/>
      <c r="X21" s="19"/>
      <c r="Y21" s="19"/>
    </row>
    <row r="22" spans="1:26" ht="18" customHeight="1">
      <c r="A22" s="65" t="s">
        <v>149</v>
      </c>
      <c r="D22" s="6"/>
      <c r="E22" s="19"/>
      <c r="F22" s="19"/>
      <c r="G22" s="19"/>
      <c r="J22" s="172"/>
      <c r="K22" s="172"/>
      <c r="N22" s="172"/>
      <c r="P22" s="119"/>
      <c r="Q22" s="119"/>
      <c r="R22" s="119"/>
      <c r="S22" s="171"/>
      <c r="T22" s="171"/>
      <c r="U22" s="171"/>
      <c r="V22" s="171"/>
      <c r="W22" s="171"/>
      <c r="X22" s="119"/>
      <c r="Y22" s="119"/>
    </row>
    <row r="23" spans="1:26" ht="18" customHeight="1">
      <c r="A23" s="71"/>
      <c r="C23" s="71"/>
      <c r="D23" s="173"/>
      <c r="E23" s="173"/>
      <c r="F23" s="39"/>
      <c r="N23" s="172"/>
      <c r="P23" s="119"/>
      <c r="Q23" s="119"/>
      <c r="R23" s="119"/>
      <c r="S23" s="19"/>
      <c r="T23" s="19"/>
      <c r="U23" s="19"/>
      <c r="V23" s="19"/>
      <c r="W23" s="19"/>
      <c r="X23" s="119"/>
      <c r="Y23" s="119"/>
    </row>
    <row r="24" spans="1:26">
      <c r="A24" s="52" t="s">
        <v>150</v>
      </c>
      <c r="D24" s="19"/>
      <c r="E24" s="19"/>
      <c r="F24" s="19"/>
      <c r="G24" s="19"/>
      <c r="N24" s="172"/>
      <c r="P24" s="119"/>
      <c r="Q24" s="119"/>
      <c r="R24" s="119"/>
      <c r="S24" s="119"/>
      <c r="T24" s="119"/>
      <c r="U24" s="119"/>
      <c r="V24" s="119"/>
      <c r="W24" s="119"/>
      <c r="X24" s="119"/>
      <c r="Y24" s="119"/>
    </row>
    <row r="25" spans="1:26">
      <c r="A25" s="65" t="s">
        <v>121</v>
      </c>
      <c r="D25" s="4"/>
      <c r="E25" s="39" t="s">
        <v>44</v>
      </c>
      <c r="F25" s="19"/>
      <c r="G25" s="19"/>
      <c r="N25" s="172"/>
      <c r="P25" s="119"/>
      <c r="Q25" s="119"/>
      <c r="R25" s="119"/>
      <c r="S25" s="119"/>
      <c r="T25" s="119"/>
      <c r="U25" s="119"/>
      <c r="V25" s="119"/>
      <c r="W25" s="119"/>
      <c r="X25" s="119"/>
      <c r="Y25" s="119"/>
    </row>
    <row r="26" spans="1:26">
      <c r="A26" s="65" t="s">
        <v>151</v>
      </c>
      <c r="D26" s="1"/>
      <c r="E26" s="39" t="s">
        <v>44</v>
      </c>
      <c r="F26" s="19"/>
      <c r="G26" s="19"/>
      <c r="J26" s="174"/>
      <c r="K26" s="174"/>
      <c r="N26" s="172"/>
      <c r="P26" s="119"/>
      <c r="Q26" s="119"/>
      <c r="R26" s="119"/>
      <c r="S26" s="119"/>
      <c r="T26" s="119"/>
      <c r="U26" s="119"/>
      <c r="V26" s="119"/>
      <c r="W26" s="119"/>
      <c r="Z26" s="14" t="s">
        <v>82</v>
      </c>
    </row>
    <row r="27" spans="1:26">
      <c r="A27" s="175" t="s">
        <v>155</v>
      </c>
      <c r="C27" s="71"/>
      <c r="D27" s="173"/>
      <c r="E27" s="173"/>
      <c r="F27" s="39"/>
      <c r="J27" s="172"/>
      <c r="K27" s="172"/>
      <c r="S27" s="119"/>
      <c r="T27" s="119"/>
      <c r="U27" s="119"/>
      <c r="V27" s="119"/>
      <c r="W27" s="119"/>
    </row>
    <row r="28" spans="1:26">
      <c r="A28" s="71"/>
      <c r="C28" s="71"/>
      <c r="D28" s="173"/>
      <c r="E28" s="173"/>
      <c r="F28" s="39"/>
      <c r="J28" s="176"/>
      <c r="K28" s="176"/>
      <c r="N28" s="148"/>
      <c r="O28" s="148"/>
      <c r="P28" s="119"/>
      <c r="Q28" s="119"/>
      <c r="R28" s="119"/>
      <c r="S28" s="119"/>
      <c r="T28" s="119"/>
      <c r="U28" s="119"/>
    </row>
    <row r="29" spans="1:26">
      <c r="A29" s="52" t="s">
        <v>152</v>
      </c>
      <c r="E29" s="173"/>
      <c r="F29" s="39"/>
      <c r="J29" s="32"/>
      <c r="K29" s="32"/>
      <c r="N29" s="148"/>
      <c r="O29" s="148"/>
      <c r="P29" s="119"/>
      <c r="Q29" s="119"/>
      <c r="R29" s="119"/>
      <c r="S29" s="119"/>
      <c r="T29" s="119"/>
      <c r="U29" s="119"/>
    </row>
    <row r="30" spans="1:26">
      <c r="A30" s="71" t="s">
        <v>154</v>
      </c>
      <c r="B30" s="72">
        <f>IF(D25&gt;0, IF(D21=S5, IF(D25&lt;=30, 20000, IF(D25&lt;=100, 26000, IF(D25&lt;=200, 38000, IF(D25&lt;=500, 43000, IF(D25&lt;=1000, 59000, IF(D25&lt;=2000, 80000, IF(D25&lt;=10000, 193000, IF(D25&lt;=50000, 282000, 493000)))))))),
IF(D21=S4, IF(D25&lt;=30, 16000, IF(D25&lt;=100, 23000, IF(D25&lt;=200, 35000, IF(D25&lt;=500, 40000, IF(D25&lt;=1000, 55000, IF(D25&lt;=2000, 76000, IF(D25&lt;=10000, 182000, IF(D25&lt;=50000, 268000, 474000)))))))))), 0)</f>
        <v>0</v>
      </c>
      <c r="C30" s="72"/>
      <c r="D30" s="14" t="s">
        <v>46</v>
      </c>
      <c r="E30" s="173"/>
      <c r="F30" s="39"/>
      <c r="J30" s="172"/>
      <c r="K30" s="172"/>
      <c r="N30" s="148"/>
      <c r="O30" s="148"/>
      <c r="P30" s="119"/>
      <c r="Q30" s="119"/>
      <c r="R30" s="119"/>
      <c r="S30" s="119"/>
      <c r="T30" s="119"/>
      <c r="U30" s="119"/>
    </row>
    <row r="31" spans="1:26">
      <c r="E31" s="173"/>
      <c r="F31" s="39"/>
      <c r="J31" s="32"/>
      <c r="K31" s="32"/>
      <c r="N31" s="148"/>
      <c r="O31" s="148"/>
      <c r="P31" s="119"/>
      <c r="Q31" s="119"/>
      <c r="R31" s="119"/>
      <c r="S31" s="119"/>
      <c r="T31" s="119"/>
      <c r="U31" s="119"/>
    </row>
    <row r="32" spans="1:26">
      <c r="A32" s="52" t="s">
        <v>153</v>
      </c>
      <c r="C32" s="73"/>
      <c r="E32" s="173"/>
      <c r="F32" s="39"/>
      <c r="R32" s="19"/>
      <c r="S32" s="119"/>
      <c r="T32" s="119"/>
      <c r="U32" s="119"/>
    </row>
    <row r="33" spans="1:21">
      <c r="A33" s="71" t="s">
        <v>99</v>
      </c>
      <c r="B33" s="72">
        <f>IF(D26&gt;0, IF(D22=S4, IF(D26&lt;=200, 4000, IF(D26&lt;=500, 6000, IF(D26&lt;=1000, 10000, IF(D26&lt;=2000, 14000, IF(D26&lt;=10000, 34000, IF(D26&lt;=50000, 49000, 86000)))))), 0), 0)</f>
        <v>0</v>
      </c>
      <c r="C33" s="72"/>
      <c r="D33" s="14" t="s">
        <v>46</v>
      </c>
      <c r="E33" s="173"/>
      <c r="F33" s="39"/>
      <c r="S33" s="119"/>
      <c r="T33" s="119"/>
      <c r="U33" s="119"/>
    </row>
    <row r="34" spans="1:21" ht="18.75" thickBot="1">
      <c r="F34" s="75" t="s">
        <v>103</v>
      </c>
      <c r="P34" s="119"/>
      <c r="Q34" s="119"/>
      <c r="R34" s="119"/>
      <c r="S34" s="171"/>
      <c r="T34" s="171"/>
      <c r="U34" s="171"/>
    </row>
    <row r="35" spans="1:21" ht="20.25" thickBot="1">
      <c r="D35" s="177" t="s">
        <v>94</v>
      </c>
      <c r="E35" s="177"/>
      <c r="F35" s="77">
        <f>B30+B33</f>
        <v>0</v>
      </c>
      <c r="G35" s="14" t="s">
        <v>72</v>
      </c>
      <c r="P35" s="119"/>
      <c r="Q35" s="119"/>
      <c r="R35" s="119"/>
      <c r="S35" s="171"/>
      <c r="T35" s="171"/>
      <c r="U35" s="171"/>
    </row>
    <row r="36" spans="1:21" ht="19.5">
      <c r="D36" s="76"/>
      <c r="E36" s="76"/>
      <c r="F36" s="178"/>
      <c r="P36" s="119"/>
      <c r="Q36" s="119"/>
      <c r="R36" s="119"/>
      <c r="S36" s="171"/>
      <c r="T36" s="171"/>
      <c r="U36" s="171"/>
    </row>
    <row r="37" spans="1:21">
      <c r="A37" s="52" t="s">
        <v>157</v>
      </c>
      <c r="B37" s="173"/>
      <c r="C37" s="173"/>
      <c r="E37" s="173"/>
      <c r="F37" s="39"/>
      <c r="S37" s="119"/>
      <c r="T37" s="119"/>
      <c r="U37" s="119"/>
    </row>
    <row r="38" spans="1:21">
      <c r="A38" s="65" t="s">
        <v>180</v>
      </c>
      <c r="D38" s="7"/>
      <c r="E38" s="7"/>
      <c r="F38" s="7"/>
      <c r="S38" s="119"/>
      <c r="T38" s="119"/>
      <c r="U38" s="119"/>
    </row>
    <row r="39" spans="1:21" ht="18" customHeight="1">
      <c r="A39" s="65" t="s">
        <v>186</v>
      </c>
      <c r="D39" s="5"/>
      <c r="F39" s="80" t="str">
        <f>IF(D39="未添付", "【注意】完了検査を
受付することができません", "")</f>
        <v/>
      </c>
      <c r="G39" s="80"/>
      <c r="S39" s="119"/>
      <c r="T39" s="119"/>
      <c r="U39" s="119"/>
    </row>
    <row r="40" spans="1:21">
      <c r="A40" s="65" t="s">
        <v>158</v>
      </c>
      <c r="D40" s="5"/>
      <c r="F40" s="80"/>
      <c r="G40" s="80"/>
      <c r="S40" s="119"/>
      <c r="T40" s="119"/>
      <c r="U40" s="119"/>
    </row>
    <row r="41" spans="1:21">
      <c r="A41" s="65" t="s">
        <v>178</v>
      </c>
      <c r="D41" s="5"/>
      <c r="L41" s="19"/>
    </row>
    <row r="42" spans="1:21">
      <c r="A42" s="65" t="s">
        <v>187</v>
      </c>
      <c r="D42" s="179" t="str">
        <f>IF(D40="あり", IF(D38="仕様基準", "軽微な設計変更届出書", IF(D41&lt;&gt;"", VLOOKUP(D38,X3:AA8,MATCH(D41,X3:AA3,0),FALSE), "変更内容のルート判定を入力してください")), "")</f>
        <v/>
      </c>
      <c r="E42" s="179"/>
      <c r="F42" s="179"/>
      <c r="G42" s="179"/>
    </row>
    <row r="43" spans="1:21">
      <c r="A43" s="65" t="s">
        <v>199</v>
      </c>
      <c r="C43" s="128"/>
      <c r="D43" s="5"/>
      <c r="F43" s="80" t="str">
        <f>IF(D43="未添付", "【注意】完了検査を
受付することができません", "")</f>
        <v/>
      </c>
      <c r="G43" s="80"/>
    </row>
    <row r="44" spans="1:21">
      <c r="C44" s="128"/>
      <c r="D44" s="128"/>
      <c r="F44" s="80"/>
      <c r="G44" s="80"/>
    </row>
    <row r="45" spans="1:21">
      <c r="C45" s="128"/>
      <c r="D45" s="128"/>
    </row>
    <row r="47" spans="1:21">
      <c r="A47" s="114"/>
    </row>
    <row r="48" spans="1:21">
      <c r="A48" s="48"/>
    </row>
    <row r="50" spans="1:7">
      <c r="A50" s="180"/>
      <c r="B50" s="172"/>
      <c r="C50" s="172"/>
    </row>
    <row r="51" spans="1:7">
      <c r="F51" s="181"/>
      <c r="G51" s="181"/>
    </row>
    <row r="52" spans="1:7" ht="24">
      <c r="F52" s="182"/>
      <c r="G52" s="182"/>
    </row>
    <row r="53" spans="1:7">
      <c r="D53" s="128"/>
      <c r="E53" s="128"/>
      <c r="F53" s="19"/>
      <c r="G53" s="19"/>
    </row>
    <row r="54" spans="1:7">
      <c r="D54" s="128"/>
      <c r="E54" s="128"/>
      <c r="F54" s="19"/>
      <c r="G54" s="19"/>
    </row>
    <row r="55" spans="1:7">
      <c r="D55" s="128"/>
      <c r="E55" s="128"/>
      <c r="F55" s="19"/>
      <c r="G55" s="19"/>
    </row>
    <row r="57" spans="1:7">
      <c r="A57" s="114"/>
    </row>
    <row r="58" spans="1:7">
      <c r="A58" s="136"/>
    </row>
  </sheetData>
  <sheetProtection algorithmName="SHA-512" hashValue="/STf01AF55S9Dlz85THGVnDtyH+qRfOHRax52497f85cuk53taQ5Ep9hB40zkDDMeWTehCYc3CGFGNqTlUkYPQ==" saltValue="F7Y8Jx6pPdYfzx8RyALCbQ==" spinCount="100000" sheet="1" selectLockedCells="1"/>
  <mergeCells count="33">
    <mergeCell ref="N31:O31"/>
    <mergeCell ref="J28:K28"/>
    <mergeCell ref="N28:O28"/>
    <mergeCell ref="J29:K29"/>
    <mergeCell ref="N29:O29"/>
    <mergeCell ref="J30:K30"/>
    <mergeCell ref="N30:O30"/>
    <mergeCell ref="J18:K18"/>
    <mergeCell ref="B30:C30"/>
    <mergeCell ref="B33:C33"/>
    <mergeCell ref="D35:E35"/>
    <mergeCell ref="B50:C50"/>
    <mergeCell ref="J31:K31"/>
    <mergeCell ref="D38:F38"/>
    <mergeCell ref="F39:G40"/>
    <mergeCell ref="D42:G42"/>
    <mergeCell ref="F43:G44"/>
    <mergeCell ref="A1:G1"/>
    <mergeCell ref="A6:C6"/>
    <mergeCell ref="J4:M4"/>
    <mergeCell ref="O4:P4"/>
    <mergeCell ref="J27:K27"/>
    <mergeCell ref="N21:N22"/>
    <mergeCell ref="J22:K22"/>
    <mergeCell ref="N23:N26"/>
    <mergeCell ref="J26:K26"/>
    <mergeCell ref="J20:K20"/>
    <mergeCell ref="N20:O20"/>
    <mergeCell ref="J5:K6"/>
    <mergeCell ref="N5:N8"/>
    <mergeCell ref="J7:J15"/>
    <mergeCell ref="J16:K16"/>
    <mergeCell ref="M16:M18"/>
  </mergeCells>
  <phoneticPr fontId="2"/>
  <conditionalFormatting sqref="D26">
    <cfRule type="expression" dxfId="29" priority="9">
      <formula>$C$18="■"</formula>
    </cfRule>
  </conditionalFormatting>
  <conditionalFormatting sqref="D39">
    <cfRule type="expression" dxfId="28" priority="11">
      <formula>$F$39&lt;&gt;""</formula>
    </cfRule>
    <cfRule type="expression" dxfId="27" priority="12">
      <formula>$D$38="省エネ適判（佐世保市）"</formula>
    </cfRule>
    <cfRule type="expression" dxfId="26" priority="13">
      <formula>$D$38="仕様基準"</formula>
    </cfRule>
  </conditionalFormatting>
  <conditionalFormatting sqref="D41">
    <cfRule type="expression" dxfId="25" priority="10">
      <formula>$D$38="仕様基準"</formula>
    </cfRule>
  </conditionalFormatting>
  <conditionalFormatting sqref="D41:D43">
    <cfRule type="expression" dxfId="24" priority="1">
      <formula>$D$40="なし"</formula>
    </cfRule>
  </conditionalFormatting>
  <conditionalFormatting sqref="D43">
    <cfRule type="expression" dxfId="23" priority="3">
      <formula>$F$43&lt;&gt;""</formula>
    </cfRule>
  </conditionalFormatting>
  <dataValidations count="5">
    <dataValidation type="list" allowBlank="1" showInputMessage="1" showErrorMessage="1" sqref="D21:D22 D40" xr:uid="{67091F7A-8B06-4CC1-9F79-97E34AA4C429}">
      <formula1>$S$4:$S$5</formula1>
    </dataValidation>
    <dataValidation type="list" allowBlank="1" showInputMessage="1" showErrorMessage="1" sqref="C13:C15 C18" xr:uid="{5EAA0373-E422-4F1C-8530-AE2DCDE57D0F}">
      <formula1>$R$4:$R$5</formula1>
    </dataValidation>
    <dataValidation type="list" allowBlank="1" showInputMessage="1" showErrorMessage="1" sqref="D39 D43" xr:uid="{3133E9B4-89DC-49DD-AEAB-CA0E7E9EAA77}">
      <formula1>$U$4:$U$5</formula1>
    </dataValidation>
    <dataValidation type="list" allowBlank="1" showInputMessage="1" showErrorMessage="1" sqref="D41" xr:uid="{9A67D083-3EDD-4933-91AA-E45573339FD1}">
      <formula1>$V$4:$V$6</formula1>
    </dataValidation>
    <dataValidation type="list" allowBlank="1" showInputMessage="1" showErrorMessage="1" sqref="D38:F38" xr:uid="{3809EDC3-8E96-4348-8DAC-B17E5CE12AB5}">
      <formula1>$T$4:$T$8</formula1>
    </dataValidation>
  </dataValidations>
  <hyperlinks>
    <hyperlink ref="J2" r:id="rId1" xr:uid="{EF364600-9C47-45BC-8E02-928CD3F5F7EF}"/>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colBreaks count="3" manualBreakCount="3">
    <brk id="15" max="41" man="1"/>
    <brk id="30" max="41" man="1"/>
    <brk id="39" max="41" man="1"/>
  </colBreaks>
  <ignoredErrors>
    <ignoredError sqref="B30 B3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49E2-CD58-4769-99DF-641477803F29}">
  <sheetPr>
    <tabColor theme="7" tint="0.59999389629810485"/>
    <pageSetUpPr fitToPage="1"/>
  </sheetPr>
  <dimension ref="A1:AA58"/>
  <sheetViews>
    <sheetView view="pageBreakPreview" zoomScaleNormal="100" zoomScaleSheetLayoutView="100" workbookViewId="0">
      <selection activeCell="D6" sqref="D6"/>
    </sheetView>
  </sheetViews>
  <sheetFormatPr defaultColWidth="9" defaultRowHeight="18"/>
  <cols>
    <col min="1" max="1" width="9.625" style="14" customWidth="1"/>
    <col min="2" max="2" width="13.625" style="14" customWidth="1"/>
    <col min="3" max="3" width="4.625" style="14" customWidth="1"/>
    <col min="4" max="4" width="20.625" style="14" customWidth="1"/>
    <col min="5" max="5" width="4.625" style="14" customWidth="1"/>
    <col min="6" max="6" width="18.625" style="14" customWidth="1"/>
    <col min="7" max="7" width="8.625" style="14" customWidth="1"/>
    <col min="8" max="9" width="5.625" style="14" customWidth="1"/>
    <col min="10" max="10" width="9" style="14" customWidth="1"/>
    <col min="11" max="11" width="25.625" style="14" customWidth="1"/>
    <col min="12" max="13" width="15.625" style="14" customWidth="1"/>
    <col min="14" max="14" width="5.625" style="14" customWidth="1"/>
    <col min="15" max="15" width="25.625" style="14" customWidth="1"/>
    <col min="16" max="16" width="15.625" style="14" customWidth="1"/>
    <col min="17" max="23" width="5.625" style="14" customWidth="1"/>
    <col min="24" max="27" width="15.875" style="14" customWidth="1"/>
    <col min="28" max="16384" width="9" style="14"/>
  </cols>
  <sheetData>
    <row r="1" spans="1:27" ht="24" customHeight="1">
      <c r="A1" s="11" t="s">
        <v>93</v>
      </c>
      <c r="B1" s="11"/>
      <c r="C1" s="11"/>
      <c r="D1" s="11"/>
      <c r="E1" s="11"/>
      <c r="F1" s="11"/>
      <c r="G1" s="11"/>
      <c r="H1" s="12"/>
      <c r="J1" s="15" t="s">
        <v>1</v>
      </c>
    </row>
    <row r="2" spans="1:27" ht="18" customHeight="1">
      <c r="A2" s="12"/>
      <c r="B2" s="12"/>
      <c r="C2" s="12"/>
      <c r="D2" s="12"/>
      <c r="E2" s="12"/>
      <c r="F2" s="12"/>
      <c r="G2" s="12"/>
      <c r="H2" s="12"/>
      <c r="J2" s="17" t="s">
        <v>2</v>
      </c>
    </row>
    <row r="3" spans="1:27" ht="18" customHeight="1" thickBot="1">
      <c r="A3" s="18" t="s">
        <v>170</v>
      </c>
      <c r="B3" s="12"/>
      <c r="C3" s="12"/>
      <c r="D3" s="12"/>
      <c r="E3" s="12"/>
      <c r="F3" s="12"/>
      <c r="G3" s="12"/>
      <c r="H3" s="12"/>
      <c r="J3" s="17"/>
      <c r="Y3" s="137" t="s">
        <v>190</v>
      </c>
      <c r="Z3" s="137" t="s">
        <v>179</v>
      </c>
      <c r="AA3" s="137" t="s">
        <v>188</v>
      </c>
    </row>
    <row r="4" spans="1:27" ht="18" customHeight="1" thickBot="1">
      <c r="A4" s="18" t="s">
        <v>3</v>
      </c>
      <c r="B4" s="12"/>
      <c r="C4" s="12"/>
      <c r="D4" s="12"/>
      <c r="E4" s="12"/>
      <c r="F4" s="12"/>
      <c r="G4" s="12"/>
      <c r="H4" s="12"/>
      <c r="J4" s="138" t="s">
        <v>94</v>
      </c>
      <c r="K4" s="139"/>
      <c r="L4" s="139"/>
      <c r="M4" s="140"/>
      <c r="O4" s="141" t="s">
        <v>95</v>
      </c>
      <c r="P4" s="142"/>
      <c r="R4" s="14" t="s">
        <v>6</v>
      </c>
      <c r="S4" s="14" t="s">
        <v>141</v>
      </c>
      <c r="T4" s="14" t="s">
        <v>181</v>
      </c>
      <c r="U4" s="14" t="s">
        <v>184</v>
      </c>
      <c r="V4" s="14" t="s">
        <v>190</v>
      </c>
      <c r="X4" s="137" t="s">
        <v>181</v>
      </c>
      <c r="Y4" s="143" t="s">
        <v>189</v>
      </c>
      <c r="Z4" s="137" t="s">
        <v>193</v>
      </c>
      <c r="AA4" s="137" t="s">
        <v>192</v>
      </c>
    </row>
    <row r="5" spans="1:27" ht="18" customHeight="1">
      <c r="A5" s="12"/>
      <c r="B5" s="12"/>
      <c r="C5" s="12"/>
      <c r="D5" s="12"/>
      <c r="E5" s="12"/>
      <c r="F5" s="26"/>
      <c r="G5" s="26"/>
      <c r="H5" s="16"/>
      <c r="J5" s="144" t="s">
        <v>7</v>
      </c>
      <c r="K5" s="145"/>
      <c r="L5" s="146" t="s">
        <v>96</v>
      </c>
      <c r="M5" s="147" t="s">
        <v>97</v>
      </c>
      <c r="N5" s="148"/>
      <c r="O5" s="29" t="s">
        <v>98</v>
      </c>
      <c r="P5" s="149" t="s">
        <v>99</v>
      </c>
      <c r="R5" s="14" t="s">
        <v>10</v>
      </c>
      <c r="S5" s="14" t="s">
        <v>142</v>
      </c>
      <c r="T5" s="14" t="s">
        <v>182</v>
      </c>
      <c r="U5" s="14" t="s">
        <v>185</v>
      </c>
      <c r="V5" s="14" t="s">
        <v>179</v>
      </c>
      <c r="X5" s="137" t="s">
        <v>182</v>
      </c>
      <c r="Y5" s="143" t="s">
        <v>189</v>
      </c>
      <c r="Z5" s="137" t="s">
        <v>193</v>
      </c>
      <c r="AA5" s="137" t="s">
        <v>192</v>
      </c>
    </row>
    <row r="6" spans="1:27" ht="18" customHeight="1">
      <c r="A6" s="32" t="s">
        <v>11</v>
      </c>
      <c r="B6" s="32"/>
      <c r="C6" s="32"/>
      <c r="D6" s="2" t="s">
        <v>12</v>
      </c>
      <c r="E6" s="33"/>
      <c r="F6" s="33"/>
      <c r="G6" s="33"/>
      <c r="H6" s="19"/>
      <c r="J6" s="150"/>
      <c r="K6" s="151"/>
      <c r="L6" s="152" t="s">
        <v>100</v>
      </c>
      <c r="M6" s="153" t="s">
        <v>101</v>
      </c>
      <c r="N6" s="148"/>
      <c r="O6" s="154" t="s">
        <v>14</v>
      </c>
      <c r="P6" s="155">
        <v>4000</v>
      </c>
      <c r="T6" s="14" t="s">
        <v>112</v>
      </c>
      <c r="V6" s="14" t="s">
        <v>188</v>
      </c>
      <c r="X6" s="137" t="s">
        <v>112</v>
      </c>
      <c r="Y6" s="143" t="s">
        <v>196</v>
      </c>
      <c r="Z6" s="156"/>
      <c r="AA6" s="156"/>
    </row>
    <row r="7" spans="1:27" ht="18" customHeight="1">
      <c r="A7" s="39" t="s">
        <v>18</v>
      </c>
      <c r="B7" s="39"/>
      <c r="C7" s="39"/>
      <c r="D7" s="3" t="s">
        <v>19</v>
      </c>
      <c r="E7" s="40"/>
      <c r="F7" s="40"/>
      <c r="G7" s="33"/>
      <c r="H7" s="19"/>
      <c r="J7" s="34" t="s">
        <v>13</v>
      </c>
      <c r="K7" s="93" t="s">
        <v>14</v>
      </c>
      <c r="L7" s="157">
        <v>20000</v>
      </c>
      <c r="M7" s="96">
        <v>16000</v>
      </c>
      <c r="N7" s="148"/>
      <c r="O7" s="158" t="s">
        <v>20</v>
      </c>
      <c r="P7" s="155">
        <v>4000</v>
      </c>
      <c r="T7" s="14" t="s">
        <v>183</v>
      </c>
      <c r="X7" s="137" t="s">
        <v>183</v>
      </c>
      <c r="Y7" s="143" t="s">
        <v>197</v>
      </c>
      <c r="Z7" s="143" t="s">
        <v>191</v>
      </c>
      <c r="AA7" s="156"/>
    </row>
    <row r="8" spans="1:27" ht="18" customHeight="1">
      <c r="A8" s="45"/>
      <c r="D8" s="3" t="s">
        <v>22</v>
      </c>
      <c r="E8" s="40"/>
      <c r="F8" s="40"/>
      <c r="G8" s="33"/>
      <c r="H8" s="19"/>
      <c r="J8" s="41"/>
      <c r="K8" s="98" t="s">
        <v>20</v>
      </c>
      <c r="L8" s="157">
        <v>26000</v>
      </c>
      <c r="M8" s="96">
        <v>23000</v>
      </c>
      <c r="N8" s="148"/>
      <c r="O8" s="154" t="s">
        <v>102</v>
      </c>
      <c r="P8" s="159">
        <v>4000</v>
      </c>
      <c r="T8" s="14" t="s">
        <v>194</v>
      </c>
      <c r="X8" s="137" t="s">
        <v>194</v>
      </c>
      <c r="Y8" s="143" t="s">
        <v>198</v>
      </c>
      <c r="Z8" s="143" t="s">
        <v>195</v>
      </c>
      <c r="AA8" s="156"/>
    </row>
    <row r="9" spans="1:27" ht="18" customHeight="1">
      <c r="A9" s="14" t="s">
        <v>26</v>
      </c>
      <c r="D9" s="3" t="s">
        <v>27</v>
      </c>
      <c r="E9" s="40"/>
      <c r="F9" s="40"/>
      <c r="G9" s="33"/>
      <c r="H9" s="19"/>
      <c r="J9" s="41"/>
      <c r="K9" s="93" t="s">
        <v>23</v>
      </c>
      <c r="L9" s="157">
        <v>38000</v>
      </c>
      <c r="M9" s="96">
        <v>35000</v>
      </c>
      <c r="O9" s="158" t="s">
        <v>28</v>
      </c>
      <c r="P9" s="159">
        <v>6000</v>
      </c>
      <c r="X9" s="128"/>
    </row>
    <row r="10" spans="1:27" ht="18" customHeight="1">
      <c r="A10" s="47" t="s">
        <v>104</v>
      </c>
      <c r="B10" s="48"/>
      <c r="C10" s="48"/>
      <c r="D10" s="48"/>
      <c r="E10" s="48"/>
      <c r="F10" s="48"/>
      <c r="G10" s="48"/>
      <c r="H10" s="19"/>
      <c r="J10" s="41"/>
      <c r="K10" s="98" t="s">
        <v>28</v>
      </c>
      <c r="L10" s="157">
        <v>43000</v>
      </c>
      <c r="M10" s="96">
        <v>40000</v>
      </c>
      <c r="O10" s="154" t="s">
        <v>30</v>
      </c>
      <c r="P10" s="159">
        <v>10000</v>
      </c>
    </row>
    <row r="11" spans="1:27" ht="18" customHeight="1">
      <c r="A11" s="47"/>
      <c r="B11" s="48"/>
      <c r="C11" s="48"/>
      <c r="D11" s="48"/>
      <c r="E11" s="48"/>
      <c r="F11" s="48"/>
      <c r="G11" s="48"/>
      <c r="H11" s="19"/>
      <c r="J11" s="41"/>
      <c r="K11" s="93" t="s">
        <v>30</v>
      </c>
      <c r="L11" s="157">
        <v>59000</v>
      </c>
      <c r="M11" s="96">
        <v>55000</v>
      </c>
      <c r="O11" s="158" t="s">
        <v>32</v>
      </c>
      <c r="P11" s="159">
        <v>14000</v>
      </c>
    </row>
    <row r="12" spans="1:27" ht="18" customHeight="1">
      <c r="A12" s="52" t="s">
        <v>108</v>
      </c>
      <c r="D12" s="19"/>
      <c r="E12" s="19"/>
      <c r="F12" s="19"/>
      <c r="G12" s="19"/>
      <c r="J12" s="41"/>
      <c r="K12" s="98" t="s">
        <v>32</v>
      </c>
      <c r="L12" s="157">
        <v>80000</v>
      </c>
      <c r="M12" s="96">
        <v>76000</v>
      </c>
      <c r="O12" s="154" t="s">
        <v>34</v>
      </c>
      <c r="P12" s="159">
        <v>34000</v>
      </c>
    </row>
    <row r="13" spans="1:27" ht="18" customHeight="1">
      <c r="C13" s="82" t="s">
        <v>36</v>
      </c>
      <c r="D13" s="14" t="s">
        <v>105</v>
      </c>
      <c r="J13" s="41"/>
      <c r="K13" s="93" t="s">
        <v>34</v>
      </c>
      <c r="L13" s="157">
        <v>193000</v>
      </c>
      <c r="M13" s="96">
        <v>182000</v>
      </c>
      <c r="O13" s="158" t="s">
        <v>37</v>
      </c>
      <c r="P13" s="159">
        <v>49000</v>
      </c>
    </row>
    <row r="14" spans="1:27" ht="18" customHeight="1" thickBot="1">
      <c r="C14" s="82" t="s">
        <v>163</v>
      </c>
      <c r="D14" s="14" t="s">
        <v>106</v>
      </c>
      <c r="F14" s="19"/>
      <c r="G14" s="19"/>
      <c r="J14" s="41"/>
      <c r="K14" s="98" t="s">
        <v>37</v>
      </c>
      <c r="L14" s="157">
        <v>282000</v>
      </c>
      <c r="M14" s="96">
        <v>268000</v>
      </c>
      <c r="O14" s="160" t="s">
        <v>38</v>
      </c>
      <c r="P14" s="161">
        <v>86000</v>
      </c>
    </row>
    <row r="15" spans="1:27" ht="18" customHeight="1">
      <c r="C15" s="82" t="s">
        <v>163</v>
      </c>
      <c r="D15" s="14" t="s">
        <v>107</v>
      </c>
      <c r="E15" s="14" t="s">
        <v>144</v>
      </c>
      <c r="J15" s="53"/>
      <c r="K15" s="93" t="s">
        <v>38</v>
      </c>
      <c r="L15" s="157">
        <v>493000</v>
      </c>
      <c r="M15" s="96">
        <v>474000</v>
      </c>
    </row>
    <row r="16" spans="1:27" ht="18" customHeight="1">
      <c r="D16" s="19"/>
      <c r="E16" s="19"/>
      <c r="F16" s="19"/>
      <c r="G16" s="19"/>
      <c r="J16" s="54" t="s">
        <v>39</v>
      </c>
      <c r="K16" s="162"/>
      <c r="L16" s="163">
        <v>17000</v>
      </c>
      <c r="M16" s="164"/>
    </row>
    <row r="17" spans="1:26" ht="18" customHeight="1">
      <c r="A17" s="52" t="s">
        <v>146</v>
      </c>
      <c r="J17" s="57" t="s">
        <v>40</v>
      </c>
      <c r="K17" s="165"/>
      <c r="L17" s="166">
        <v>11000</v>
      </c>
      <c r="M17" s="167"/>
    </row>
    <row r="18" spans="1:26" ht="18" customHeight="1" thickBot="1">
      <c r="C18" s="82" t="s">
        <v>36</v>
      </c>
      <c r="D18" s="39" t="s">
        <v>145</v>
      </c>
      <c r="E18" s="14" t="s">
        <v>144</v>
      </c>
      <c r="F18" s="19"/>
      <c r="G18" s="19"/>
      <c r="J18" s="60" t="s">
        <v>42</v>
      </c>
      <c r="K18" s="168"/>
      <c r="L18" s="169">
        <v>12000</v>
      </c>
      <c r="M18" s="170"/>
    </row>
    <row r="19" spans="1:26" ht="18" customHeight="1">
      <c r="D19" s="19"/>
      <c r="E19" s="19"/>
      <c r="F19" s="19"/>
      <c r="G19" s="19"/>
      <c r="N19" s="171"/>
      <c r="O19" s="171"/>
      <c r="P19" s="171"/>
      <c r="Q19" s="171"/>
      <c r="R19" s="171"/>
    </row>
    <row r="20" spans="1:26" ht="18" customHeight="1">
      <c r="A20" s="52" t="s">
        <v>147</v>
      </c>
      <c r="D20" s="19"/>
      <c r="E20" s="19"/>
      <c r="F20" s="19"/>
      <c r="G20" s="19"/>
      <c r="J20" s="32"/>
      <c r="K20" s="32"/>
      <c r="N20" s="172"/>
      <c r="O20" s="172"/>
      <c r="P20" s="19"/>
      <c r="Q20" s="19"/>
      <c r="R20" s="19"/>
      <c r="X20" s="171"/>
      <c r="Y20" s="171"/>
    </row>
    <row r="21" spans="1:26" ht="18" customHeight="1">
      <c r="A21" s="65" t="s">
        <v>148</v>
      </c>
      <c r="D21" s="6" t="s">
        <v>173</v>
      </c>
      <c r="E21" s="19"/>
      <c r="F21" s="19"/>
      <c r="G21" s="19"/>
      <c r="N21" s="172"/>
      <c r="P21" s="119"/>
      <c r="Q21" s="119"/>
      <c r="R21" s="119"/>
      <c r="X21" s="19"/>
      <c r="Y21" s="19"/>
    </row>
    <row r="22" spans="1:26" ht="18" customHeight="1">
      <c r="A22" s="65" t="s">
        <v>149</v>
      </c>
      <c r="D22" s="6" t="s">
        <v>174</v>
      </c>
      <c r="E22" s="19"/>
      <c r="F22" s="19"/>
      <c r="G22" s="19"/>
      <c r="J22" s="172"/>
      <c r="K22" s="172"/>
      <c r="N22" s="172"/>
      <c r="P22" s="119"/>
      <c r="Q22" s="119"/>
      <c r="R22" s="119"/>
      <c r="S22" s="171"/>
      <c r="T22" s="171"/>
      <c r="U22" s="171"/>
      <c r="V22" s="171"/>
      <c r="W22" s="171"/>
      <c r="X22" s="119"/>
      <c r="Y22" s="119"/>
    </row>
    <row r="23" spans="1:26" ht="18" customHeight="1">
      <c r="A23" s="71"/>
      <c r="C23" s="71"/>
      <c r="D23" s="173"/>
      <c r="E23" s="173"/>
      <c r="F23" s="39"/>
      <c r="N23" s="172"/>
      <c r="P23" s="119"/>
      <c r="Q23" s="119"/>
      <c r="R23" s="119"/>
      <c r="S23" s="19"/>
      <c r="T23" s="19"/>
      <c r="U23" s="19"/>
      <c r="V23" s="19"/>
      <c r="W23" s="19"/>
      <c r="X23" s="119"/>
      <c r="Y23" s="119"/>
    </row>
    <row r="24" spans="1:26">
      <c r="A24" s="52" t="s">
        <v>150</v>
      </c>
      <c r="D24" s="19"/>
      <c r="E24" s="19"/>
      <c r="F24" s="19"/>
      <c r="G24" s="19"/>
      <c r="N24" s="172"/>
      <c r="P24" s="119"/>
      <c r="Q24" s="119"/>
      <c r="R24" s="119"/>
      <c r="S24" s="119"/>
      <c r="T24" s="119"/>
      <c r="U24" s="119"/>
      <c r="V24" s="119"/>
      <c r="W24" s="119"/>
      <c r="X24" s="119"/>
      <c r="Y24" s="119"/>
    </row>
    <row r="25" spans="1:26">
      <c r="A25" s="65" t="s">
        <v>121</v>
      </c>
      <c r="D25" s="4">
        <v>205</v>
      </c>
      <c r="E25" s="39" t="s">
        <v>44</v>
      </c>
      <c r="F25" s="19"/>
      <c r="G25" s="19"/>
      <c r="N25" s="172"/>
      <c r="P25" s="119"/>
      <c r="Q25" s="119"/>
      <c r="R25" s="119"/>
      <c r="S25" s="119"/>
      <c r="T25" s="119"/>
      <c r="U25" s="119"/>
      <c r="V25" s="119"/>
      <c r="W25" s="119"/>
      <c r="X25" s="119"/>
      <c r="Y25" s="119"/>
    </row>
    <row r="26" spans="1:26">
      <c r="A26" s="65" t="s">
        <v>151</v>
      </c>
      <c r="D26" s="1">
        <v>190</v>
      </c>
      <c r="E26" s="39" t="s">
        <v>44</v>
      </c>
      <c r="F26" s="19"/>
      <c r="G26" s="19"/>
      <c r="J26" s="174"/>
      <c r="K26" s="174"/>
      <c r="N26" s="172"/>
      <c r="P26" s="119"/>
      <c r="Q26" s="119"/>
      <c r="R26" s="119"/>
      <c r="S26" s="119"/>
      <c r="T26" s="119"/>
      <c r="U26" s="119"/>
      <c r="V26" s="119"/>
      <c r="W26" s="119"/>
      <c r="Z26" s="14" t="s">
        <v>82</v>
      </c>
    </row>
    <row r="27" spans="1:26">
      <c r="A27" s="175" t="s">
        <v>155</v>
      </c>
      <c r="C27" s="71"/>
      <c r="D27" s="173"/>
      <c r="E27" s="173"/>
      <c r="F27" s="39"/>
      <c r="J27" s="172"/>
      <c r="K27" s="172"/>
      <c r="S27" s="119"/>
      <c r="T27" s="119"/>
      <c r="U27" s="119"/>
      <c r="V27" s="119"/>
      <c r="W27" s="119"/>
    </row>
    <row r="28" spans="1:26">
      <c r="A28" s="71"/>
      <c r="C28" s="71"/>
      <c r="D28" s="173"/>
      <c r="E28" s="173"/>
      <c r="F28" s="39"/>
      <c r="J28" s="176"/>
      <c r="K28" s="176"/>
      <c r="N28" s="148"/>
      <c r="O28" s="148"/>
      <c r="P28" s="119"/>
      <c r="Q28" s="119"/>
      <c r="R28" s="119"/>
      <c r="S28" s="119"/>
      <c r="T28" s="119"/>
      <c r="U28" s="119"/>
    </row>
    <row r="29" spans="1:26">
      <c r="A29" s="52" t="s">
        <v>152</v>
      </c>
      <c r="E29" s="173"/>
      <c r="F29" s="39"/>
      <c r="J29" s="32"/>
      <c r="K29" s="32"/>
      <c r="N29" s="148"/>
      <c r="O29" s="148"/>
      <c r="P29" s="119"/>
      <c r="Q29" s="119"/>
      <c r="R29" s="119"/>
      <c r="S29" s="119"/>
      <c r="T29" s="119"/>
      <c r="U29" s="119"/>
    </row>
    <row r="30" spans="1:26">
      <c r="A30" s="71" t="s">
        <v>154</v>
      </c>
      <c r="B30" s="72">
        <f>IF(D25&gt;0, IF(D21=S5, IF(D25&lt;=30, 20000, IF(D25&lt;=100, 26000, IF(D25&lt;=200, 38000, IF(D25&lt;=500, 43000, IF(D25&lt;=1000, 59000, IF(D25&lt;=2000, 80000, IF(D25&lt;=10000, 193000, IF(D25&lt;=50000, 282000, 493000)))))))),
IF(D21=S4, IF(D25&lt;=30, 16000, IF(D25&lt;=100, 23000, IF(D25&lt;=200, 35000, IF(D25&lt;=500, 40000, IF(D25&lt;=1000, 55000, IF(D25&lt;=2000, 76000, IF(D25&lt;=10000, 182000, IF(D25&lt;=50000, 268000, 474000)))))))))), 0)</f>
        <v>43000</v>
      </c>
      <c r="C30" s="72"/>
      <c r="D30" s="14" t="s">
        <v>46</v>
      </c>
      <c r="E30" s="173"/>
      <c r="F30" s="39"/>
      <c r="J30" s="172"/>
      <c r="K30" s="172"/>
      <c r="N30" s="148"/>
      <c r="O30" s="148"/>
      <c r="P30" s="119"/>
      <c r="Q30" s="119"/>
      <c r="R30" s="119"/>
      <c r="S30" s="119"/>
      <c r="T30" s="119"/>
      <c r="U30" s="119"/>
    </row>
    <row r="31" spans="1:26">
      <c r="E31" s="173"/>
      <c r="F31" s="39"/>
      <c r="J31" s="32"/>
      <c r="K31" s="32"/>
      <c r="N31" s="148"/>
      <c r="O31" s="148"/>
      <c r="P31" s="119"/>
      <c r="Q31" s="119"/>
      <c r="R31" s="119"/>
      <c r="S31" s="119"/>
      <c r="T31" s="119"/>
      <c r="U31" s="119"/>
    </row>
    <row r="32" spans="1:26">
      <c r="A32" s="52" t="s">
        <v>153</v>
      </c>
      <c r="C32" s="73"/>
      <c r="E32" s="173"/>
      <c r="F32" s="39"/>
      <c r="R32" s="19"/>
      <c r="S32" s="119"/>
      <c r="T32" s="119"/>
      <c r="U32" s="119"/>
    </row>
    <row r="33" spans="1:21">
      <c r="A33" s="71" t="s">
        <v>99</v>
      </c>
      <c r="B33" s="72">
        <f>IF(D26&gt;0, IF(D22=S4, IF(D26&lt;=200, 4000, IF(D26&lt;=500, 6000, IF(D26&lt;=1000, 10000, IF(D26&lt;=2000, 14000, IF(D26&lt;=10000, 34000, IF(D26&lt;=50000, 49000, 86000)))))), 0), 0)</f>
        <v>4000</v>
      </c>
      <c r="C33" s="72"/>
      <c r="D33" s="14" t="s">
        <v>46</v>
      </c>
      <c r="E33" s="173"/>
      <c r="F33" s="39"/>
      <c r="S33" s="119"/>
      <c r="T33" s="119"/>
      <c r="U33" s="119"/>
    </row>
    <row r="34" spans="1:21" ht="18.75" thickBot="1">
      <c r="F34" s="75" t="s">
        <v>103</v>
      </c>
      <c r="P34" s="119"/>
      <c r="Q34" s="119"/>
      <c r="R34" s="119"/>
      <c r="S34" s="171"/>
      <c r="T34" s="171"/>
      <c r="U34" s="171"/>
    </row>
    <row r="35" spans="1:21" ht="20.25" thickBot="1">
      <c r="D35" s="177" t="s">
        <v>94</v>
      </c>
      <c r="E35" s="177"/>
      <c r="F35" s="77">
        <f>B30+B33</f>
        <v>47000</v>
      </c>
      <c r="G35" s="14" t="s">
        <v>72</v>
      </c>
      <c r="P35" s="119"/>
      <c r="Q35" s="119"/>
      <c r="R35" s="119"/>
      <c r="S35" s="171"/>
      <c r="T35" s="171"/>
      <c r="U35" s="171"/>
    </row>
    <row r="36" spans="1:21" ht="19.5">
      <c r="D36" s="76"/>
      <c r="E36" s="76"/>
      <c r="F36" s="178"/>
      <c r="P36" s="119"/>
      <c r="Q36" s="119"/>
      <c r="R36" s="119"/>
      <c r="S36" s="171"/>
      <c r="T36" s="171"/>
      <c r="U36" s="171"/>
    </row>
    <row r="37" spans="1:21">
      <c r="A37" s="52" t="s">
        <v>157</v>
      </c>
      <c r="B37" s="173"/>
      <c r="C37" s="173"/>
      <c r="E37" s="173"/>
      <c r="F37" s="39"/>
      <c r="S37" s="119"/>
      <c r="T37" s="119"/>
      <c r="U37" s="119"/>
    </row>
    <row r="38" spans="1:21">
      <c r="A38" s="65" t="s">
        <v>180</v>
      </c>
      <c r="D38" s="7" t="s">
        <v>112</v>
      </c>
      <c r="E38" s="7"/>
      <c r="F38" s="7"/>
      <c r="S38" s="119"/>
      <c r="T38" s="119"/>
      <c r="U38" s="119"/>
    </row>
    <row r="39" spans="1:21" ht="18" customHeight="1">
      <c r="A39" s="65" t="s">
        <v>186</v>
      </c>
      <c r="D39" s="5"/>
      <c r="F39" s="80" t="str">
        <f>IF(D39="未添付", "【注意】完了検査を
受付することができません", "")</f>
        <v/>
      </c>
      <c r="G39" s="80"/>
      <c r="S39" s="119"/>
      <c r="T39" s="119"/>
      <c r="U39" s="119"/>
    </row>
    <row r="40" spans="1:21">
      <c r="A40" s="65" t="s">
        <v>158</v>
      </c>
      <c r="D40" s="5" t="s">
        <v>174</v>
      </c>
      <c r="F40" s="80"/>
      <c r="G40" s="80"/>
      <c r="S40" s="119"/>
      <c r="T40" s="119"/>
      <c r="U40" s="119"/>
    </row>
    <row r="41" spans="1:21">
      <c r="A41" s="65" t="s">
        <v>178</v>
      </c>
      <c r="D41" s="5"/>
      <c r="L41" s="19"/>
    </row>
    <row r="42" spans="1:21">
      <c r="A42" s="65" t="s">
        <v>187</v>
      </c>
      <c r="D42" s="179" t="str">
        <f>IF(D40="あり", IF(D38="仕様基準", "軽微な設計変更届出書", IF(D41&lt;&gt;"", VLOOKUP(D38,X3:AA8,MATCH(D41,X3:AA3,0),FALSE), "変更内容のルート判定を入力してください")), "")</f>
        <v>軽微な設計変更届出書</v>
      </c>
      <c r="E42" s="179"/>
      <c r="F42" s="179"/>
      <c r="G42" s="179"/>
    </row>
    <row r="43" spans="1:21">
      <c r="A43" s="65" t="s">
        <v>199</v>
      </c>
      <c r="C43" s="128"/>
      <c r="D43" s="5" t="s">
        <v>184</v>
      </c>
      <c r="F43" s="80" t="str">
        <f>IF(D43="未添付", "【注意】完了検査を
受付することができません", "")</f>
        <v/>
      </c>
      <c r="G43" s="80"/>
    </row>
    <row r="44" spans="1:21">
      <c r="C44" s="128"/>
      <c r="D44" s="128"/>
      <c r="F44" s="80"/>
      <c r="G44" s="80"/>
    </row>
    <row r="45" spans="1:21">
      <c r="C45" s="128"/>
      <c r="D45" s="128"/>
    </row>
    <row r="47" spans="1:21">
      <c r="A47" s="114"/>
    </row>
    <row r="48" spans="1:21">
      <c r="A48" s="48"/>
    </row>
    <row r="50" spans="1:7">
      <c r="A50" s="180"/>
      <c r="B50" s="172"/>
      <c r="C50" s="172"/>
    </row>
    <row r="51" spans="1:7">
      <c r="F51" s="181"/>
      <c r="G51" s="181"/>
    </row>
    <row r="52" spans="1:7" ht="24">
      <c r="F52" s="182"/>
      <c r="G52" s="182"/>
    </row>
    <row r="53" spans="1:7">
      <c r="D53" s="128"/>
      <c r="E53" s="128"/>
      <c r="F53" s="19"/>
      <c r="G53" s="19"/>
    </row>
    <row r="54" spans="1:7">
      <c r="D54" s="128"/>
      <c r="E54" s="128"/>
      <c r="F54" s="19"/>
      <c r="G54" s="19"/>
    </row>
    <row r="55" spans="1:7">
      <c r="D55" s="128"/>
      <c r="E55" s="128"/>
      <c r="F55" s="19"/>
      <c r="G55" s="19"/>
    </row>
    <row r="57" spans="1:7">
      <c r="A57" s="114"/>
    </row>
    <row r="58" spans="1:7">
      <c r="A58" s="136"/>
    </row>
  </sheetData>
  <sheetProtection algorithmName="SHA-512" hashValue="/STf01AF55S9Dlz85THGVnDtyH+qRfOHRax52497f85cuk53taQ5Ep9hB40zkDDMeWTehCYc3CGFGNqTlUkYPQ==" saltValue="F7Y8Jx6pPdYfzx8RyALCbQ==" spinCount="100000" sheet="1" selectLockedCells="1"/>
  <mergeCells count="33">
    <mergeCell ref="D35:E35"/>
    <mergeCell ref="D38:F38"/>
    <mergeCell ref="F39:G40"/>
    <mergeCell ref="D42:G42"/>
    <mergeCell ref="F43:G44"/>
    <mergeCell ref="B50:C50"/>
    <mergeCell ref="B30:C30"/>
    <mergeCell ref="J30:K30"/>
    <mergeCell ref="N30:O30"/>
    <mergeCell ref="J31:K31"/>
    <mergeCell ref="N31:O31"/>
    <mergeCell ref="B33:C33"/>
    <mergeCell ref="N23:N26"/>
    <mergeCell ref="J26:K26"/>
    <mergeCell ref="J27:K27"/>
    <mergeCell ref="J28:K28"/>
    <mergeCell ref="N28:O28"/>
    <mergeCell ref="J29:K29"/>
    <mergeCell ref="N29:O29"/>
    <mergeCell ref="J16:K16"/>
    <mergeCell ref="M16:M18"/>
    <mergeCell ref="J18:K18"/>
    <mergeCell ref="J20:K20"/>
    <mergeCell ref="N20:O20"/>
    <mergeCell ref="N21:N22"/>
    <mergeCell ref="J22:K22"/>
    <mergeCell ref="A1:G1"/>
    <mergeCell ref="J4:M4"/>
    <mergeCell ref="O4:P4"/>
    <mergeCell ref="J5:K6"/>
    <mergeCell ref="N5:N8"/>
    <mergeCell ref="A6:C6"/>
    <mergeCell ref="J7:J15"/>
  </mergeCells>
  <phoneticPr fontId="2"/>
  <conditionalFormatting sqref="D26">
    <cfRule type="expression" dxfId="6" priority="3">
      <formula>$C$18="■"</formula>
    </cfRule>
  </conditionalFormatting>
  <conditionalFormatting sqref="D39">
    <cfRule type="expression" dxfId="5" priority="5">
      <formula>$F$39&lt;&gt;""</formula>
    </cfRule>
    <cfRule type="expression" dxfId="4" priority="6">
      <formula>$D$38="省エネ適判（佐世保市）"</formula>
    </cfRule>
    <cfRule type="expression" dxfId="3" priority="7">
      <formula>$D$38="仕様基準"</formula>
    </cfRule>
  </conditionalFormatting>
  <conditionalFormatting sqref="D41">
    <cfRule type="expression" dxfId="2" priority="4">
      <formula>$D$38="仕様基準"</formula>
    </cfRule>
  </conditionalFormatting>
  <conditionalFormatting sqref="D41:D43">
    <cfRule type="expression" dxfId="1" priority="1">
      <formula>$D$40="なし"</formula>
    </cfRule>
  </conditionalFormatting>
  <conditionalFormatting sqref="D43">
    <cfRule type="expression" dxfId="0" priority="2">
      <formula>$F$43&lt;&gt;""</formula>
    </cfRule>
  </conditionalFormatting>
  <dataValidations count="5">
    <dataValidation type="list" allowBlank="1" showInputMessage="1" showErrorMessage="1" sqref="D38:F38" xr:uid="{D1748A54-AD7E-4750-81B4-D0B36B9FEC93}">
      <formula1>$T$4:$T$8</formula1>
    </dataValidation>
    <dataValidation type="list" allowBlank="1" showInputMessage="1" showErrorMessage="1" sqref="D41" xr:uid="{89FF0A3C-FB17-4AA1-AAC0-E08B2432BD13}">
      <formula1>$V$4:$V$6</formula1>
    </dataValidation>
    <dataValidation type="list" allowBlank="1" showInputMessage="1" showErrorMessage="1" sqref="D39 D43" xr:uid="{07C7C775-A4AB-497A-A9A9-076C88F63795}">
      <formula1>$U$4:$U$5</formula1>
    </dataValidation>
    <dataValidation type="list" allowBlank="1" showInputMessage="1" showErrorMessage="1" sqref="C13:C15 C18" xr:uid="{1A39E19D-6556-4F8B-88E5-EAD3F88528EA}">
      <formula1>$R$4:$R$5</formula1>
    </dataValidation>
    <dataValidation type="list" allowBlank="1" showInputMessage="1" showErrorMessage="1" sqref="D21:D22 D40" xr:uid="{DF884F88-9B36-453D-B9B9-8569744E3F86}">
      <formula1>$S$4:$S$5</formula1>
    </dataValidation>
  </dataValidations>
  <hyperlinks>
    <hyperlink ref="J2" r:id="rId1" xr:uid="{07C9E0E3-C957-44B7-944D-AAF54DB674AB}"/>
  </hyperlinks>
  <printOptions horizontalCentered="1" verticalCentered="1"/>
  <pageMargins left="0.70866141732283472" right="0.70866141732283472" top="0.35433070866141736" bottom="0.35433070866141736" header="0.31496062992125984" footer="0.31496062992125984"/>
  <pageSetup paperSize="9" fitToHeight="0" orientation="portrait" r:id="rId2"/>
  <headerFooter>
    <oddHeader>&amp;R&amp;9更新　令和 8年 4月 1日</oddHeader>
  </headerFooter>
  <colBreaks count="3" manualBreakCount="3">
    <brk id="15" max="41" man="1"/>
    <brk id="30" max="41" man="1"/>
    <brk id="39" max="41"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AAD727F37670645999B5A55F3134A94" ma:contentTypeVersion="15" ma:contentTypeDescription="新しいドキュメントを作成します。" ma:contentTypeScope="" ma:versionID="655e1eebf53ffb6e3fff64a6b4b79837">
  <xsd:schema xmlns:xsd="http://www.w3.org/2001/XMLSchema" xmlns:xs="http://www.w3.org/2001/XMLSchema" xmlns:p="http://schemas.microsoft.com/office/2006/metadata/properties" xmlns:ns2="96e6945f-881e-458c-a471-483b34151bcb" xmlns:ns3="a33159a3-b4f0-48a4-96af-0468cb11691b" targetNamespace="http://schemas.microsoft.com/office/2006/metadata/properties" ma:root="true" ma:fieldsID="7e3692b9a8b416404a0789cdca3ad676" ns2:_="" ns3:_="">
    <xsd:import namespace="96e6945f-881e-458c-a471-483b34151bcb"/>
    <xsd:import namespace="a33159a3-b4f0-48a4-96af-0468cb1169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6945f-881e-458c-a471-483b34151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ffb57e2-c0a1-4c1d-b37f-16a4aab59e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3159a3-b4f0-48a4-96af-0468cb11691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a4fcb20-a8e1-468b-94ee-18ae9f893bdf}" ma:internalName="TaxCatchAll" ma:showField="CatchAllData" ma:web="a33159a3-b4f0-48a4-96af-0468cb116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3159a3-b4f0-48a4-96af-0468cb11691b" xsi:nil="true"/>
    <lcf76f155ced4ddcb4097134ff3c332f xmlns="96e6945f-881e-458c-a471-483b34151bc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E09D83-91D3-42F7-94F0-ADD9FB243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6945f-881e-458c-a471-483b34151bcb"/>
    <ds:schemaRef ds:uri="a33159a3-b4f0-48a4-96af-0468cb116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750F3-0BD2-466A-8358-9CD968E52580}">
  <ds:schemaRefs>
    <ds:schemaRef ds:uri="http://schemas.microsoft.com/office/2006/metadata/properties"/>
    <ds:schemaRef ds:uri="http://schemas.microsoft.com/office/infopath/2007/PartnerControls"/>
    <ds:schemaRef ds:uri="a33159a3-b4f0-48a4-96af-0468cb11691b"/>
    <ds:schemaRef ds:uri="96e6945f-881e-458c-a471-483b34151bcb"/>
  </ds:schemaRefs>
</ds:datastoreItem>
</file>

<file path=customXml/itemProps3.xml><?xml version="1.0" encoding="utf-8"?>
<ds:datastoreItem xmlns:ds="http://schemas.openxmlformats.org/officeDocument/2006/customXml" ds:itemID="{AF9D756E-234B-4A8C-97A2-4C4CEA387A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 </vt:lpstr>
      <vt:lpstr>確認申請  (記入例)</vt:lpstr>
      <vt:lpstr>省エネ適判</vt:lpstr>
      <vt:lpstr>省エネ適判 (記入例)</vt:lpstr>
      <vt:lpstr>完了検査</vt:lpstr>
      <vt:lpstr>完了検査 (記入例)</vt:lpstr>
      <vt:lpstr>'確認申請 '!Print_Area</vt:lpstr>
      <vt:lpstr>'確認申請  (記入例)'!Print_Area</vt:lpstr>
      <vt:lpstr>完了検査!Print_Area</vt:lpstr>
      <vt:lpstr>'完了検査 (記入例)'!Print_Area</vt:lpstr>
      <vt:lpstr>省エネ適判!Print_Area</vt:lpstr>
      <vt:lpstr>'省エネ適判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廣良子</dc:creator>
  <cp:keywords/>
  <dc:description/>
  <cp:lastModifiedBy>宮﨑みかほ</cp:lastModifiedBy>
  <cp:revision/>
  <cp:lastPrinted>2026-03-16T01:58:44Z</cp:lastPrinted>
  <dcterms:created xsi:type="dcterms:W3CDTF">2025-02-22T02:04:54Z</dcterms:created>
  <dcterms:modified xsi:type="dcterms:W3CDTF">2026-03-28T07:58:37Z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0x0101001AAD727F37670645999B5A55F3134A94</vt:lpwstr>
  </property>
  <property fmtid="{D5CDD505-2E9C-101B-9397-08002B2CF9AE}" pid="3" name="MediaServiceImageTags">
    <vt:lpwstr/>
  </property>
</Properties>
</file>