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2_付表（者）\"/>
    </mc:Choice>
  </mc:AlternateContent>
  <bookViews>
    <workbookView xWindow="0" yWindow="0" windowWidth="28800" windowHeight="12360"/>
  </bookViews>
  <sheets>
    <sheet name="付3別1" sheetId="1" r:id="rId1"/>
  </sheets>
  <externalReferences>
    <externalReference r:id="rId2"/>
  </externalReferences>
  <definedNames>
    <definedName name="menu">[1]一覧!#REF!</definedName>
    <definedName name="nemu">#REF!</definedName>
    <definedName name="_xlnm.Print_Area" localSheetId="0">付3別1!$A$1:$H$35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l="1"/>
  <c r="C29" i="1"/>
  <c r="C16" i="1"/>
  <c r="D15" i="1"/>
  <c r="D14" i="1"/>
  <c r="D13" i="1"/>
  <c r="D12" i="1"/>
  <c r="D16" i="1" s="1"/>
  <c r="F16" i="1" s="1"/>
  <c r="F19" i="1" s="1"/>
  <c r="H19" i="1" s="1"/>
  <c r="F22" i="1" s="1"/>
  <c r="B33" i="1" s="1"/>
  <c r="D33" i="1" s="1"/>
  <c r="E35" i="1" s="1"/>
  <c r="D11" i="1"/>
  <c r="D10" i="1"/>
</calcChain>
</file>

<file path=xl/sharedStrings.xml><?xml version="1.0" encoding="utf-8"?>
<sst xmlns="http://schemas.openxmlformats.org/spreadsheetml/2006/main" count="40" uniqueCount="33">
  <si>
    <t>(付表3 別紙1)</t>
    <rPh sb="1" eb="3">
      <t>フヒョウ</t>
    </rPh>
    <rPh sb="5" eb="7">
      <t>ベッシ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</si>
  <si>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</si>
  <si>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生活介護にかかる平均障害支援区分算出シート</t>
    <rPh sb="0" eb="2">
      <t>セイカツ</t>
    </rPh>
    <rPh sb="2" eb="4">
      <t>カイゴ</t>
    </rPh>
    <rPh sb="8" eb="10">
      <t>ヘイキン</t>
    </rPh>
    <rPh sb="10" eb="12">
      <t>ショウガイ</t>
    </rPh>
    <rPh sb="12" eb="14">
      <t>シエン</t>
    </rPh>
    <rPh sb="14" eb="16">
      <t>クブン</t>
    </rPh>
    <rPh sb="16" eb="18">
      <t>サンシュツ</t>
    </rPh>
    <phoneticPr fontId="3"/>
  </si>
  <si>
    <t>事業所名</t>
    <rPh sb="0" eb="3">
      <t>ジギョウショ</t>
    </rPh>
    <rPh sb="3" eb="4">
      <t>メイ</t>
    </rPh>
    <phoneticPr fontId="3"/>
  </si>
  <si>
    <t>人</t>
    <rPh sb="0" eb="1">
      <t>ニン</t>
    </rPh>
    <phoneticPr fontId="3"/>
  </si>
  <si>
    <t>【平均障害支援区分の算出】</t>
    <rPh sb="1" eb="3">
      <t>ヘイキン</t>
    </rPh>
    <rPh sb="3" eb="5">
      <t>ショウガイ</t>
    </rPh>
    <rPh sb="5" eb="7">
      <t>シエン</t>
    </rPh>
    <rPh sb="7" eb="9">
      <t>クブン</t>
    </rPh>
    <rPh sb="10" eb="12">
      <t>サンシュツ</t>
    </rPh>
    <phoneticPr fontId="3"/>
  </si>
  <si>
    <t>該当区分</t>
    <rPh sb="0" eb="2">
      <t>ガイトウ</t>
    </rPh>
    <rPh sb="2" eb="4">
      <t>クブン</t>
    </rPh>
    <phoneticPr fontId="3"/>
  </si>
  <si>
    <t>計算</t>
    <rPh sb="0" eb="2">
      <t>ケイサン</t>
    </rPh>
    <phoneticPr fontId="3"/>
  </si>
  <si>
    <t>区分6</t>
    <rPh sb="0" eb="2">
      <t>クブン</t>
    </rPh>
    <phoneticPr fontId="3"/>
  </si>
  <si>
    <t>区分5</t>
    <rPh sb="0" eb="2">
      <t>クブン</t>
    </rPh>
    <phoneticPr fontId="3"/>
  </si>
  <si>
    <t>区分4</t>
    <rPh sb="0" eb="2">
      <t>クブン</t>
    </rPh>
    <phoneticPr fontId="3"/>
  </si>
  <si>
    <t>区分3</t>
    <rPh sb="0" eb="2">
      <t>クブン</t>
    </rPh>
    <phoneticPr fontId="3"/>
  </si>
  <si>
    <t>区分2</t>
    <rPh sb="0" eb="2">
      <t>クブン</t>
    </rPh>
    <phoneticPr fontId="3"/>
  </si>
  <si>
    <t>区分1</t>
    <rPh sb="0" eb="2">
      <t>クブン</t>
    </rPh>
    <phoneticPr fontId="3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</si>
  <si>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3"/>
  </si>
  <si>
    <t>合計</t>
    <rPh sb="0" eb="2">
      <t>ゴウケイ</t>
    </rPh>
    <phoneticPr fontId="3"/>
  </si>
  <si>
    <t>⇒</t>
    <phoneticPr fontId="3"/>
  </si>
  <si>
    <t>⇊</t>
    <phoneticPr fontId="3"/>
  </si>
  <si>
    <t>人員配置基準</t>
    <rPh sb="0" eb="2">
      <t>ジンイン</t>
    </rPh>
    <rPh sb="2" eb="4">
      <t>ハイチ</t>
    </rPh>
    <rPh sb="4" eb="6">
      <t>キジュン</t>
    </rPh>
    <phoneticPr fontId="3"/>
  </si>
  <si>
    <t>必要職員数</t>
    <rPh sb="0" eb="2">
      <t>ヒツヨウ</t>
    </rPh>
    <rPh sb="2" eb="5">
      <t>ショクインスウ</t>
    </rPh>
    <phoneticPr fontId="3"/>
  </si>
  <si>
    <t>【職員配置の状況】</t>
    <rPh sb="1" eb="3">
      <t>ショクイン</t>
    </rPh>
    <rPh sb="3" eb="5">
      <t>ハイチ</t>
    </rPh>
    <rPh sb="6" eb="8">
      <t>ジョウキョウ</t>
    </rPh>
    <phoneticPr fontId="3"/>
  </si>
  <si>
    <t>職種</t>
    <rPh sb="0" eb="2">
      <t>ショクシュ</t>
    </rPh>
    <phoneticPr fontId="3"/>
  </si>
  <si>
    <t>勤務時間計/月</t>
    <rPh sb="0" eb="2">
      <t>キンム</t>
    </rPh>
    <rPh sb="2" eb="4">
      <t>ジカン</t>
    </rPh>
    <rPh sb="4" eb="5">
      <t>ケイ</t>
    </rPh>
    <rPh sb="6" eb="7">
      <t>ツキ</t>
    </rPh>
    <phoneticPr fontId="3"/>
  </si>
  <si>
    <t>看護職員</t>
    <rPh sb="0" eb="2">
      <t>カンゴ</t>
    </rPh>
    <rPh sb="2" eb="4">
      <t>ショクイン</t>
    </rPh>
    <phoneticPr fontId="3"/>
  </si>
  <si>
    <t>理学療法士</t>
    <rPh sb="0" eb="2">
      <t>リガク</t>
    </rPh>
    <rPh sb="2" eb="5">
      <t>リョウホウシ</t>
    </rPh>
    <phoneticPr fontId="3"/>
  </si>
  <si>
    <t>時間</t>
    <rPh sb="0" eb="2">
      <t>ジカン</t>
    </rPh>
    <phoneticPr fontId="3"/>
  </si>
  <si>
    <t>作業療法士</t>
    <rPh sb="0" eb="2">
      <t>サギョウ</t>
    </rPh>
    <rPh sb="2" eb="5">
      <t>リョウホウシ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</si>
  <si>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</si>
  <si>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常勤換算後の職員数</t>
    <rPh sb="0" eb="2">
      <t>ジョウキン</t>
    </rPh>
    <rPh sb="2" eb="4">
      <t>カンサン</t>
    </rPh>
    <rPh sb="4" eb="5">
      <t>ゴ</t>
    </rPh>
    <rPh sb="6" eb="9">
      <t>ショクインスウ</t>
    </rPh>
    <phoneticPr fontId="3"/>
  </si>
  <si>
    <t>【職員配置基準判定】</t>
    <rPh sb="1" eb="3">
      <t>ショクイン</t>
    </rPh>
    <rPh sb="3" eb="5">
      <t>ハイチ</t>
    </rPh>
    <rPh sb="5" eb="7">
      <t>キジュン</t>
    </rPh>
    <rPh sb="7" eb="9">
      <t>ハンテイ</t>
    </rPh>
    <phoneticPr fontId="3"/>
  </si>
  <si>
    <t>前年度
平均利用者数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3"/>
  </si>
  <si>
    <t>常勤職員1人あたりの勤務時間/月</t>
    <rPh sb="0" eb="2">
      <t>ジョウキン</t>
    </rPh>
    <rPh sb="2" eb="4">
      <t>ショクイン</t>
    </rPh>
    <rPh sb="5" eb="6">
      <t>ニン</t>
    </rPh>
    <rPh sb="10" eb="12">
      <t>キンム</t>
    </rPh>
    <rPh sb="12" eb="14">
      <t>ジカン</t>
    </rPh>
    <rPh sb="15" eb="16">
      <t>ツキ</t>
    </rPh>
    <phoneticPr fontId="3"/>
  </si>
  <si>
    <t>人数</t>
    <rPh sb="0" eb="1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</si>
</sst>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0&quot;)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30435;&#26619;&#35506;/&#35506;&#20869;&#20849;&#26377;/C&#38556;&#23475;&#31119;&#31049;/999_HP&#25972;&#29702;&#20316;&#26989;&#29992;/01_&#20316;&#26989;&#29992;&#12501;&#12457;&#12523;&#12480;&#65288;&#23432;&#65289;/01_&#20840;&#20307;&#25972;&#29702;/&#9745;&#12304;&#23436;&#12305;02_&#12304;&#38556;&#23475;&#32773;&#12305;&#65288;&#25351;&#23450;&#29992;&#27096;&#24335;&#65289;&#20184;&#34920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別1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5"/>
  <sheetViews>
    <sheetView tabSelected="1" view="pageBreakPreview" zoomScale="85" zoomScaleNormal="85" zoomScaleSheetLayoutView="85" workbookViewId="0">
      <selection activeCell="F12" sqref="F12"/>
    </sheetView>
  </sheetViews>
  <sheetFormatPr defaultColWidth="14.125" defaultRowHeight="18.75" x14ac:dyDescent="0.4"/>
  <cols>
    <col min="1" max="1" width="3.625" customWidth="1"/>
    <col min="5" max="7" width="12.125" customWidth="1"/>
    <col min="8" max="8" width="4" bestFit="1" customWidth="1"/>
  </cols>
  <sheetData>
    <row r="1" spans="1:9" ht="19.5" x14ac:dyDescent="0.4">
      <c r="A1" s="1" t="s">
        <v>0</v>
      </c>
      <c r="B1" s="2"/>
      <c r="C1" s="2"/>
      <c r="D1" s="2"/>
      <c r="E1" s="2"/>
      <c r="F1" s="26" t="s">
        <v>1</v>
      </c>
      <c r="G1" s="26"/>
      <c r="H1" s="26"/>
      <c r="I1" s="3"/>
    </row>
    <row r="2" spans="1:9" x14ac:dyDescent="0.4">
      <c r="F2" s="4"/>
      <c r="G2" s="4"/>
      <c r="H2" s="4"/>
    </row>
    <row r="3" spans="1:9" ht="24" x14ac:dyDescent="0.4">
      <c r="A3" s="27" t="s">
        <v>2</v>
      </c>
      <c r="B3" s="27"/>
      <c r="C3" s="27"/>
      <c r="D3" s="27"/>
      <c r="E3" s="27"/>
      <c r="F3" s="27"/>
      <c r="G3" s="27"/>
      <c r="H3" s="27"/>
    </row>
    <row r="5" spans="1:9" ht="28.5" customHeight="1" x14ac:dyDescent="0.4">
      <c r="D5" s="5" t="s">
        <v>3</v>
      </c>
      <c r="E5" s="28"/>
      <c r="F5" s="28"/>
      <c r="G5" s="28"/>
    </row>
    <row r="6" spans="1:9" ht="30" customHeight="1" x14ac:dyDescent="0.4">
      <c r="D6" s="16" t="s">
        <v>30</v>
      </c>
      <c r="E6" s="29"/>
      <c r="F6" s="29"/>
      <c r="G6" s="6" t="s">
        <v>4</v>
      </c>
    </row>
    <row r="8" spans="1:9" x14ac:dyDescent="0.4">
      <c r="A8" t="s">
        <v>5</v>
      </c>
    </row>
    <row r="9" spans="1:9" x14ac:dyDescent="0.4">
      <c r="B9" s="7" t="s">
        <v>6</v>
      </c>
      <c r="C9" s="8" t="s">
        <v>32</v>
      </c>
      <c r="D9" s="8" t="s">
        <v>7</v>
      </c>
    </row>
    <row r="10" spans="1:9" x14ac:dyDescent="0.4">
      <c r="B10" s="9" t="s">
        <v>8</v>
      </c>
      <c r="C10" s="10"/>
      <c r="D10" s="11">
        <f>6*C10</f>
        <v>0</v>
      </c>
    </row>
    <row r="11" spans="1:9" x14ac:dyDescent="0.4">
      <c r="B11" s="9" t="s">
        <v>9</v>
      </c>
      <c r="C11" s="10"/>
      <c r="D11" s="11">
        <f>5*C11</f>
        <v>0</v>
      </c>
    </row>
    <row r="12" spans="1:9" x14ac:dyDescent="0.4">
      <c r="B12" s="9" t="s">
        <v>10</v>
      </c>
      <c r="C12" s="10"/>
      <c r="D12" s="11">
        <f>4*C12</f>
        <v>0</v>
      </c>
    </row>
    <row r="13" spans="1:9" x14ac:dyDescent="0.4">
      <c r="B13" s="9" t="s">
        <v>11</v>
      </c>
      <c r="C13" s="10"/>
      <c r="D13" s="11">
        <f>3*C13</f>
        <v>0</v>
      </c>
    </row>
    <row r="14" spans="1:9" x14ac:dyDescent="0.4">
      <c r="B14" s="9" t="s">
        <v>12</v>
      </c>
      <c r="C14" s="10"/>
      <c r="D14" s="11">
        <f>2*C14</f>
        <v>0</v>
      </c>
    </row>
    <row r="15" spans="1:9" x14ac:dyDescent="0.4">
      <c r="B15" s="9" t="s">
        <v>13</v>
      </c>
      <c r="C15" s="10"/>
      <c r="D15" s="11">
        <f>1*C15</f>
        <v>0</v>
      </c>
      <c r="F15" s="22" t="s">
        <v>14</v>
      </c>
      <c r="G15" s="22"/>
    </row>
    <row r="16" spans="1:9" x14ac:dyDescent="0.4">
      <c r="B16" s="9" t="s">
        <v>15</v>
      </c>
      <c r="C16" s="11">
        <f>SUM(C10:C15)</f>
        <v>0</v>
      </c>
      <c r="D16" s="11">
        <f>SUM(D10:D15)</f>
        <v>0</v>
      </c>
      <c r="E16" s="12" t="s">
        <v>16</v>
      </c>
      <c r="F16" s="30" t="str">
        <f>IFERROR(ROUND(D16/C16,1),"")</f>
        <v/>
      </c>
      <c r="G16" s="30"/>
    </row>
    <row r="17" spans="1:8" x14ac:dyDescent="0.4">
      <c r="F17" s="25" t="s">
        <v>17</v>
      </c>
      <c r="G17" s="25"/>
    </row>
    <row r="18" spans="1:8" x14ac:dyDescent="0.4">
      <c r="F18" s="22" t="s">
        <v>18</v>
      </c>
      <c r="G18" s="22"/>
    </row>
    <row r="19" spans="1:8" x14ac:dyDescent="0.4">
      <c r="F19" s="17" t="str">
        <f>IF(F16="","",IF(F16&lt;=4,"1:6",IF(AND(4&lt;F16,F16&lt;=5),"5:1","3:1")))</f>
        <v/>
      </c>
      <c r="G19" s="17"/>
      <c r="H19" s="13" t="str">
        <f>IF(F19="","",IF(F19="3:1",3,IF(F19="5:1",5,6)))</f>
        <v/>
      </c>
    </row>
    <row r="20" spans="1:8" x14ac:dyDescent="0.4">
      <c r="F20" s="25" t="s">
        <v>17</v>
      </c>
      <c r="G20" s="25"/>
    </row>
    <row r="21" spans="1:8" x14ac:dyDescent="0.4">
      <c r="F21" s="22" t="s">
        <v>19</v>
      </c>
      <c r="G21" s="22"/>
    </row>
    <row r="22" spans="1:8" x14ac:dyDescent="0.4">
      <c r="F22" s="17" t="str">
        <f>IFERROR(ROUNDUP(C16/H19,1),"")</f>
        <v/>
      </c>
      <c r="G22" s="17"/>
    </row>
    <row r="23" spans="1:8" x14ac:dyDescent="0.4">
      <c r="A23" t="s">
        <v>20</v>
      </c>
    </row>
    <row r="24" spans="1:8" x14ac:dyDescent="0.4">
      <c r="B24" s="7" t="s">
        <v>21</v>
      </c>
      <c r="C24" s="8" t="s">
        <v>22</v>
      </c>
    </row>
    <row r="25" spans="1:8" x14ac:dyDescent="0.4">
      <c r="B25" s="9" t="s">
        <v>23</v>
      </c>
      <c r="C25" s="10"/>
      <c r="E25" s="22" t="s">
        <v>31</v>
      </c>
      <c r="F25" s="22"/>
      <c r="G25" s="22"/>
    </row>
    <row r="26" spans="1:8" x14ac:dyDescent="0.4">
      <c r="B26" s="9" t="s">
        <v>24</v>
      </c>
      <c r="C26" s="10"/>
      <c r="E26" s="23"/>
      <c r="F26" s="24"/>
      <c r="G26" s="14" t="s">
        <v>25</v>
      </c>
    </row>
    <row r="27" spans="1:8" x14ac:dyDescent="0.4">
      <c r="B27" s="9" t="s">
        <v>26</v>
      </c>
      <c r="C27" s="10"/>
      <c r="E27" s="25" t="s">
        <v>17</v>
      </c>
      <c r="F27" s="25"/>
      <c r="G27" s="25"/>
    </row>
    <row r="28" spans="1:8" x14ac:dyDescent="0.4">
      <c r="B28" s="9" t="s">
        <v>27</v>
      </c>
      <c r="C28" s="10"/>
      <c r="E28" s="22" t="s">
        <v>28</v>
      </c>
      <c r="F28" s="22"/>
      <c r="G28" s="22"/>
    </row>
    <row r="29" spans="1:8" x14ac:dyDescent="0.4">
      <c r="B29" s="9" t="s">
        <v>15</v>
      </c>
      <c r="C29" s="11">
        <f>SUM(C25:C28)</f>
        <v>0</v>
      </c>
      <c r="E29" s="17" t="str">
        <f>IFERROR(ROUNDDOWN(C29/E26,1),"")</f>
        <v/>
      </c>
      <c r="F29" s="18"/>
      <c r="G29" s="6" t="s">
        <v>4</v>
      </c>
    </row>
    <row r="31" spans="1:8" x14ac:dyDescent="0.4">
      <c r="A31" t="s">
        <v>29</v>
      </c>
    </row>
    <row r="32" spans="1:8" x14ac:dyDescent="0.4">
      <c r="B32" s="22" t="s">
        <v>19</v>
      </c>
      <c r="C32" s="22"/>
      <c r="E32" s="22" t="s">
        <v>28</v>
      </c>
      <c r="F32" s="22"/>
      <c r="G32" s="22"/>
    </row>
    <row r="33" spans="2:7" x14ac:dyDescent="0.4">
      <c r="B33" s="17" t="str">
        <f>F22</f>
        <v/>
      </c>
      <c r="C33" s="17"/>
      <c r="D33" s="15" t="str">
        <f>IF(OR(B33="",E33=""),"",IF(B33&lt;E33,"&lt;","&gt;"))</f>
        <v/>
      </c>
      <c r="E33" s="17" t="str">
        <f>E29</f>
        <v/>
      </c>
      <c r="F33" s="18"/>
      <c r="G33" s="6" t="s">
        <v>4</v>
      </c>
    </row>
    <row r="34" spans="2:7" ht="19.5" thickBot="1" x14ac:dyDescent="0.45"/>
    <row r="35" spans="2:7" ht="60" customHeight="1" thickBot="1" x14ac:dyDescent="0.45">
      <c r="E35" s="19" t="str">
        <f>IF(D33="&lt;","OK (基準該当)","NG (基準非該当)")</f>
        <v>NG (基準非該当)</v>
      </c>
      <c r="F35" s="20"/>
      <c r="G35" s="21"/>
    </row>
  </sheetData>
  <mergeCells count="22">
    <mergeCell ref="F22:G22"/>
    <mergeCell ref="F1:H1"/>
    <mergeCell ref="A3:H3"/>
    <mergeCell ref="E5:G5"/>
    <mergeCell ref="E6:F6"/>
    <mergeCell ref="F15:G15"/>
    <mergeCell ref="F16:G16"/>
    <mergeCell ref="F17:G17"/>
    <mergeCell ref="F18:G18"/>
    <mergeCell ref="F19:G19"/>
    <mergeCell ref="F20:G20"/>
    <mergeCell ref="F21:G21"/>
    <mergeCell ref="B33:C33"/>
    <mergeCell ref="E33:F33"/>
    <mergeCell ref="E35:G35"/>
    <mergeCell ref="E25:G25"/>
    <mergeCell ref="E26:F26"/>
    <mergeCell ref="E27:G27"/>
    <mergeCell ref="E28:G28"/>
    <mergeCell ref="E29:F29"/>
    <mergeCell ref="B32:C32"/>
    <mergeCell ref="E32:G32"/>
  </mergeCells>
  <phoneticPr fontId="3"/>
  <conditionalFormatting sqref="E35:G35">
    <cfRule type="containsText" dxfId="1" priority="1" operator="containsText" text="NG">
      <formula>NOT(ISERROR(SEARCH("NG",E35)))</formula>
    </cfRule>
    <cfRule type="containsText" dxfId="0" priority="2" operator="containsText" text="OK">
      <formula>NOT(ISERROR(SEARCH("OK",E35)))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付3別1</vt:lpstr>
      <vt:lpstr>付3別1!Print_Area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2020-10-27T09:04:34Z</dcterms:created>
  <dcterms:modified xsi:type="dcterms:W3CDTF">2022-07-20T04:28:58Z</dcterms:modified>
</cp:coreProperties>
</file>