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netfile-sv01\保健福祉部\指導監査課\課内共有\C障害福祉\★処遇改善\02-国からの通知・HP・事業所へ通知\令和６年度\国\様式記入例\"/>
    </mc:Choice>
  </mc:AlternateContent>
  <bookViews>
    <workbookView xWindow="28680" yWindow="-120" windowWidth="29040" windowHeight="15840" firstSheet="2" activeTab="1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8" l="1"/>
  <c r="AK206" i="18"/>
  <c r="AB131" i="18"/>
  <c r="AB129" i="18"/>
  <c r="T60" i="18"/>
  <c r="T67" i="38"/>
  <c r="AW63" i="38"/>
  <c r="AW62" i="38"/>
  <c r="AW61" i="38"/>
  <c r="AK56" i="38"/>
  <c r="AC56" i="38"/>
  <c r="H53" i="38"/>
  <c r="L49" i="38"/>
  <c r="L50" i="38" s="1"/>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49" i="37"/>
  <c r="L50" i="37" s="1"/>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49" i="36"/>
  <c r="L50" i="36" s="1"/>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49" i="35"/>
  <c r="L50" i="35" s="1"/>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AW48" i="35"/>
  <c r="BE48" i="35" s="1"/>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W48" i="38" s="1"/>
  <c r="AH61" i="38"/>
  <c r="Q49" i="37"/>
  <c r="BA51" i="35"/>
  <c r="Q51" i="35"/>
  <c r="AW48" i="34" l="1"/>
  <c r="BE48" i="34" s="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AW48" i="37"/>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AW48" i="36"/>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AC51" i="36"/>
  <c r="AC52" i="36" s="1"/>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BE51" i="37" l="1"/>
  <c r="AC51" i="37"/>
  <c r="AC52" i="37" s="1"/>
  <c r="G51" i="34"/>
  <c r="G52" i="34" s="1"/>
  <c r="AS51" i="34"/>
  <c r="BI51" i="34" s="1"/>
  <c r="V50" i="34"/>
  <c r="G51" i="37"/>
  <c r="G52" i="37" s="1"/>
  <c r="AS51" i="37"/>
  <c r="BI51" i="37" s="1"/>
  <c r="G51" i="36"/>
  <c r="G52" i="36" s="1"/>
  <c r="AS51" i="36"/>
  <c r="BI51" i="36" s="1"/>
  <c r="V50" i="36"/>
  <c r="G52" i="35"/>
  <c r="V51" i="35"/>
  <c r="V52" i="35" s="1"/>
  <c r="V50" i="38"/>
  <c r="G51" i="38"/>
  <c r="AS51" i="38"/>
  <c r="BI51" i="38" s="1"/>
  <c r="Q52" i="37"/>
  <c r="Q52" i="36"/>
  <c r="Q52" i="34"/>
  <c r="V51" i="34"/>
  <c r="V52" i="34" s="1"/>
  <c r="V51" i="36" l="1"/>
  <c r="V52" i="36" s="1"/>
  <c r="V51" i="37"/>
  <c r="V52" i="37" s="1"/>
  <c r="G52" i="38"/>
  <c r="V51" i="38"/>
  <c r="V52" i="38" s="1"/>
  <c r="T67" i="29" l="1"/>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48" i="29"/>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48" i="28" l="1"/>
  <c r="AW60" i="28"/>
  <c r="AS60" i="28"/>
  <c r="AS32" i="28" s="1"/>
  <c r="CI3" i="28"/>
  <c r="Q50" i="28"/>
  <c r="BV51" i="28"/>
  <c r="CI6" i="28"/>
  <c r="L49" i="28"/>
  <c r="L50" i="28" s="1"/>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W48" i="20"/>
  <c r="AP57" i="21"/>
  <c r="BA48" i="21" s="1"/>
  <c r="AH57" i="21"/>
  <c r="Q49" i="21" s="1"/>
  <c r="AP62" i="21"/>
  <c r="CI8" i="21" s="1"/>
  <c r="AH62" i="21"/>
  <c r="AS48" i="20"/>
  <c r="L49" i="20"/>
  <c r="L50" i="20" s="1"/>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AW48" i="21"/>
  <c r="BE48" i="21" s="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L49" i="12"/>
  <c r="CI7" i="12"/>
  <c r="S143" i="18" s="1"/>
  <c r="AW48" i="12"/>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Q18" i="18" s="1"/>
  <c r="AW51" i="12"/>
  <c r="AC51" i="12"/>
  <c r="BE51" i="12"/>
  <c r="AM129" i="18"/>
  <c r="AK134" i="18" s="1"/>
  <c r="AK225" i="18" s="1"/>
  <c r="V50" i="12"/>
  <c r="S118" i="18" l="1"/>
  <c r="L52" i="12"/>
  <c r="T106" i="18"/>
  <c r="AK114" i="18" s="1"/>
  <c r="G52" i="12"/>
  <c r="V52" i="12"/>
  <c r="BI51" i="12"/>
  <c r="Q19" i="18" l="1"/>
  <c r="Q25" i="18" s="1"/>
  <c r="Y25" i="18" s="1"/>
  <c r="AK212" i="18" s="1"/>
  <c r="AK125" i="18"/>
  <c r="AK224" i="18" s="1"/>
  <c r="AK222" i="18"/>
  <c r="Q21" i="18"/>
  <c r="Y20" i="18"/>
  <c r="AK210" i="18" s="1"/>
  <c r="AC52" i="12"/>
  <c r="Y21" i="18" l="1"/>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<sst xmlns="http://schemas.openxmlformats.org/spreadsheetml/2006/main" count="6514" uniqueCount="2397">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</sst>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6">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70"/>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5"/>
              <a:chExt cx="308373" cy="759869"/>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66"/>
              <a:chExt cx="301792" cy="494777"/>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66"/>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79"/>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6"/>
              <a:chExt cx="308373" cy="779245"/>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37"/>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27" y="8167926"/>
              <a:chExt cx="225538" cy="793291"/>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73" y="8167926"/>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27"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54" y="8163155"/>
              <a:chExt cx="208417" cy="747984"/>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4" y="816315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4" y="8642622"/>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79" y="7286482"/>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70"/>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5"/>
              <a:chExt cx="308373" cy="759869"/>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66"/>
              <a:chExt cx="301792" cy="494777"/>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66"/>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79"/>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6"/>
              <a:chExt cx="308373" cy="779245"/>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37"/>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27" y="8167926"/>
              <a:chExt cx="225538" cy="793291"/>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73" y="8167926"/>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27"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54" y="8163155"/>
              <a:chExt cx="208417" cy="747984"/>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4" y="816315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4" y="8642622"/>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79" y="7286482"/>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6"/>
              <a:chExt cx="303832" cy="48691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6"/>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8"/>
              <a:chExt cx="301792" cy="78010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4"/>
              <a:chExt cx="308371" cy="762872"/>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4"/>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1"/>
              <a:chExt cx="301792" cy="494795"/>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6"/>
              <a:chExt cx="308371" cy="77927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6"/>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1" y="8168757"/>
              <a:chExt cx="217603" cy="792424"/>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5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5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5" y="8166013"/>
              <a:chExt cx="208649" cy="74981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13"/>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1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6"/>
              <a:chExt cx="303832" cy="486918"/>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6"/>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8"/>
              <a:chExt cx="301792" cy="780103"/>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4"/>
              <a:chExt cx="308371" cy="762872"/>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4"/>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11"/>
              <a:chExt cx="301792" cy="494795"/>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6"/>
              <a:chExt cx="308371" cy="779270"/>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6"/>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3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1" y="8168757"/>
              <a:chExt cx="217603" cy="792424"/>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5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5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5" y="8166013"/>
              <a:chExt cx="208649" cy="749813"/>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13"/>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1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6"/>
              <a:chExt cx="303832" cy="486918"/>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6"/>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58"/>
              <a:chExt cx="301792" cy="780103"/>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4"/>
              <a:chExt cx="308371" cy="762872"/>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4"/>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11"/>
              <a:chExt cx="301792" cy="494795"/>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1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6"/>
              <a:chExt cx="308371" cy="779270"/>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6"/>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3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1" y="8168757"/>
              <a:chExt cx="217603" cy="792424"/>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1" y="816875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1" y="872305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5" y="8166013"/>
              <a:chExt cx="208649" cy="749813"/>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5" y="8166013"/>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5" y="864071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2"/>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6"/>
              <a:chExt cx="303832" cy="486918"/>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6"/>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8"/>
              <a:chExt cx="301792" cy="780103"/>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4"/>
              <a:chExt cx="308371" cy="762872"/>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4"/>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11"/>
              <a:chExt cx="301792" cy="494795"/>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6"/>
              <a:chExt cx="308371" cy="779270"/>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6"/>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3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1" y="8168757"/>
              <a:chExt cx="217603" cy="792424"/>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5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5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5" y="8166013"/>
              <a:chExt cx="208649" cy="749813"/>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13"/>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1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66"/>
              <a:chExt cx="301792" cy="49477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6"/>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9"/>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6"/>
              <a:chExt cx="308373" cy="779245"/>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7"/>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27" y="8167926"/>
              <a:chExt cx="225538" cy="793291"/>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73" y="8167926"/>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27"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4" y="8163155"/>
              <a:chExt cx="208417" cy="747984"/>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5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22"/>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70"/>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5"/>
              <a:chExt cx="308373" cy="75986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66"/>
              <a:chExt cx="301792" cy="49477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66"/>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79"/>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6"/>
              <a:chExt cx="308373" cy="779245"/>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37"/>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27" y="8167926"/>
              <a:chExt cx="225538" cy="79329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73" y="8167926"/>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27"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54" y="8163155"/>
              <a:chExt cx="208417" cy="747984"/>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4" y="816315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4" y="8642622"/>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79" y="7286482"/>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70"/>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5"/>
              <a:chExt cx="308373" cy="759869"/>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66"/>
              <a:chExt cx="301792" cy="494777"/>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66"/>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79"/>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6"/>
              <a:chExt cx="308373" cy="779245"/>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37"/>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27" y="8167926"/>
              <a:chExt cx="225538" cy="793291"/>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73" y="8167926"/>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27"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54" y="8163155"/>
              <a:chExt cx="208417" cy="747984"/>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4" y="816315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4" y="8642622"/>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79" y="7286482"/>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70"/>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5"/>
              <a:chExt cx="308373" cy="759869"/>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66"/>
              <a:chExt cx="301792" cy="494777"/>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66"/>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79"/>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6"/>
              <a:chExt cx="308373" cy="779245"/>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37"/>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27" y="8167926"/>
              <a:chExt cx="225538" cy="793291"/>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73" y="8167926"/>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27"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54" y="8163155"/>
              <a:chExt cx="208417" cy="747984"/>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4" y="816315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4" y="8642622"/>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79" y="7286482"/>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250"/>
  <sheetViews>
    <sheetView view="pageBreakPreview" topLeftCell="A2" zoomScaleNormal="120" zoomScaleSheetLayoutView="100" zoomScalePageLayoutView="64" workbookViewId="0">
      <selection activeCell="A2" sqref="A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hyperlinks>
    <hyperlink ref="Z13" r:id="rId1"/>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CJ73"/>
  <sheetViews>
    <sheetView showGridLines="0" view="pageBreakPreview" zoomScaleNormal="53" zoomScaleSheetLayoutView="100" workbookViewId="0">
      <selection activeCell="AS20" sqref="AS20:BH2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CJ73"/>
  <sheetViews>
    <sheetView showGridLines="0" tabSelected="1" view="pageBreakPreview" zoomScaleNormal="53" zoomScaleSheetLayoutView="100" workbookViewId="0">
      <selection activeCell="BH23" sqref="BH2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0" t="s">
        <v>224</v>
      </c>
      <c r="B2" s="1232" t="s">
        <v>2239</v>
      </c>
      <c r="C2" s="1233"/>
      <c r="D2" s="1233"/>
      <c r="E2" s="1234"/>
      <c r="F2" s="1235" t="s">
        <v>2240</v>
      </c>
      <c r="G2" s="1236"/>
      <c r="H2" s="1236"/>
      <c r="I2" s="1230" t="s">
        <v>2241</v>
      </c>
      <c r="J2" s="1237"/>
      <c r="K2" s="1240" t="s">
        <v>2242</v>
      </c>
      <c r="L2" s="1241"/>
      <c r="M2" s="1241"/>
      <c r="N2" s="1241"/>
      <c r="O2" s="1241"/>
      <c r="P2" s="1241"/>
      <c r="Q2" s="1241"/>
      <c r="R2" s="1241"/>
      <c r="S2" s="1241"/>
      <c r="T2" s="1241"/>
      <c r="U2" s="1241"/>
      <c r="V2" s="1241"/>
      <c r="W2" s="1241"/>
      <c r="X2" s="1241"/>
      <c r="Y2" s="1241"/>
      <c r="Z2" s="1241"/>
      <c r="AA2" s="1241"/>
      <c r="AB2" s="1242"/>
      <c r="AC2" s="1227" t="s">
        <v>2243</v>
      </c>
      <c r="AD2" s="449"/>
      <c r="AE2" s="1223" t="s">
        <v>224</v>
      </c>
      <c r="AF2" s="1225" t="s">
        <v>2277</v>
      </c>
      <c r="AH2" s="444" t="s">
        <v>2244</v>
      </c>
      <c r="AI2" s="445" t="s">
        <v>2244</v>
      </c>
      <c r="AK2" s="451" t="s">
        <v>181</v>
      </c>
      <c r="AM2" s="451" t="s">
        <v>16</v>
      </c>
      <c r="AO2" s="452" t="s">
        <v>226</v>
      </c>
      <c r="AQ2" s="1217" t="s">
        <v>2008</v>
      </c>
      <c r="AR2" s="1220" t="s">
        <v>225</v>
      </c>
    </row>
    <row r="3" spans="1:44" ht="51.75" customHeight="1" thickBot="1">
      <c r="A3" s="1231"/>
      <c r="B3" s="1243" t="s">
        <v>228</v>
      </c>
      <c r="C3" s="1244"/>
      <c r="D3" s="1244"/>
      <c r="E3" s="1245"/>
      <c r="F3" s="1246" t="s">
        <v>229</v>
      </c>
      <c r="G3" s="1246"/>
      <c r="H3" s="1246"/>
      <c r="I3" s="1238"/>
      <c r="J3" s="1239"/>
      <c r="K3" s="1247" t="s">
        <v>230</v>
      </c>
      <c r="L3" s="1248"/>
      <c r="M3" s="1248"/>
      <c r="N3" s="1248"/>
      <c r="O3" s="1248"/>
      <c r="P3" s="1248"/>
      <c r="Q3" s="1248"/>
      <c r="R3" s="1248"/>
      <c r="S3" s="1248"/>
      <c r="T3" s="1248"/>
      <c r="U3" s="1248"/>
      <c r="V3" s="1248"/>
      <c r="W3" s="1248"/>
      <c r="X3" s="1248"/>
      <c r="Y3" s="1248"/>
      <c r="Z3" s="1248"/>
      <c r="AA3" s="1248"/>
      <c r="AB3" s="1249"/>
      <c r="AC3" s="1228"/>
      <c r="AD3" s="449"/>
      <c r="AE3" s="1224"/>
      <c r="AF3" s="1226"/>
      <c r="AH3" s="443" t="s">
        <v>2245</v>
      </c>
      <c r="AI3" s="446" t="s">
        <v>2245</v>
      </c>
      <c r="AK3" s="453"/>
      <c r="AM3" s="453"/>
      <c r="AO3" s="454" t="s">
        <v>18</v>
      </c>
      <c r="AQ3" s="1218"/>
      <c r="AR3" s="1221"/>
    </row>
    <row r="4" spans="1:44" ht="41.25" customHeight="1" thickBot="1">
      <c r="A4" s="1231"/>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29"/>
      <c r="AD4" s="449"/>
      <c r="AE4" s="1224"/>
      <c r="AF4" s="1226"/>
      <c r="AH4" s="443" t="s">
        <v>2280</v>
      </c>
      <c r="AI4" s="446" t="s">
        <v>2280</v>
      </c>
      <c r="AO4" s="454" t="s">
        <v>237</v>
      </c>
      <c r="AQ4" s="1219"/>
      <c r="AR4" s="1222"/>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0" t="s">
        <v>2037</v>
      </c>
      <c r="N3" s="1250" t="s">
        <v>2038</v>
      </c>
      <c r="O3" s="1250" t="s">
        <v>2039</v>
      </c>
      <c r="P3" s="1250" t="s">
        <v>2040</v>
      </c>
      <c r="Q3" s="1250" t="s">
        <v>2041</v>
      </c>
      <c r="R3" s="1250" t="s">
        <v>2042</v>
      </c>
      <c r="S3" s="1250" t="s">
        <v>2043</v>
      </c>
    </row>
    <row r="4" spans="2:19">
      <c r="B4" s="1252"/>
      <c r="C4" s="1251"/>
      <c r="D4" s="1251"/>
      <c r="E4" s="1251"/>
      <c r="F4" s="1254"/>
      <c r="G4" s="1251"/>
      <c r="H4" s="1251"/>
      <c r="I4" s="1251"/>
      <c r="J4" s="1251"/>
      <c r="K4" s="1251"/>
      <c r="L4" s="1251"/>
      <c r="M4" s="1250"/>
      <c r="N4" s="1250"/>
      <c r="O4" s="1250"/>
      <c r="P4" s="1250"/>
      <c r="Q4" s="1250"/>
      <c r="R4" s="1250"/>
      <c r="S4" s="1250"/>
    </row>
    <row r="5" spans="2:19">
      <c r="B5" s="1252"/>
      <c r="C5" s="1251"/>
      <c r="D5" s="1251"/>
      <c r="E5" s="1251"/>
      <c r="F5" s="1255"/>
      <c r="G5" s="1251"/>
      <c r="H5" s="1251"/>
      <c r="I5" s="1251"/>
      <c r="J5" s="1251"/>
      <c r="K5" s="1251"/>
      <c r="L5" s="1251"/>
      <c r="M5" s="1250"/>
      <c r="N5" s="1250"/>
      <c r="O5" s="1250"/>
      <c r="P5" s="1250"/>
      <c r="Q5" s="1250"/>
      <c r="R5" s="1250"/>
      <c r="S5" s="1250"/>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J73"/>
  <sheetViews>
    <sheetView showGridLines="0" view="pageBreakPreview" zoomScaleNormal="53" zoomScaleSheetLayoutView="100" workbookViewId="0">
      <selection activeCell="AS28" sqref="AS28:BH30"/>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0" t="s">
        <v>2345</v>
      </c>
      <c r="Q5" s="1211"/>
      <c r="R5" s="1211"/>
      <c r="S5" s="1211"/>
      <c r="T5" s="1211"/>
      <c r="U5" s="1211"/>
      <c r="V5" s="1211"/>
      <c r="W5" s="1211"/>
      <c r="X5" s="1212"/>
      <c r="Y5" s="1155" t="s">
        <v>2250</v>
      </c>
      <c r="Z5" s="1155"/>
      <c r="AA5" s="1155"/>
      <c r="AB5" s="1155"/>
      <c r="AC5" s="1155"/>
      <c r="AD5" s="1155"/>
      <c r="AE5" s="1198">
        <v>2250000</v>
      </c>
      <c r="AF5" s="1199"/>
      <c r="AG5" s="1199"/>
      <c r="AH5" s="1200"/>
      <c r="AI5" s="1198">
        <v>400000</v>
      </c>
      <c r="AJ5" s="1199"/>
      <c r="AK5" s="1199"/>
      <c r="AL5" s="1200"/>
      <c r="AM5" s="1201">
        <f>AE5-AI5</f>
        <v>1850000</v>
      </c>
      <c r="AN5" s="1202"/>
      <c r="AO5" s="1202"/>
      <c r="AP5" s="1203"/>
      <c r="AS5" s="83"/>
      <c r="AT5" s="1184"/>
      <c r="AU5" s="1184"/>
      <c r="AV5" s="1184"/>
      <c r="AW5" s="1184"/>
      <c r="AX5" s="1184"/>
      <c r="AY5" s="1184"/>
      <c r="AZ5" s="1184"/>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新加算Ⅰ</v>
      </c>
      <c r="W8" s="1205"/>
      <c r="X8" s="1205"/>
      <c r="Y8" s="1205"/>
      <c r="Z8" s="1206"/>
      <c r="AA8" s="1186" t="str">
        <f>IFERROR(VLOOKUP(AS1,【参考】数式用2!E6:L23,4,FALSE),"")</f>
        <v>交付金を取得する場合、４月からベア加算の算定が必要。その場合、６月以降は自然と新加算Ⅰに移行可能。</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7">
        <f>IFERROR(VLOOKUP(Y5,【参考】数式用!$A$5:$AB$37,MATCH(V8,【参考】数式用!$B$4:$AB$4,0)+1,FALSE),"")</f>
        <v>0.159</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6" t="str">
        <f>IFERROR(VLOOKUP(AS1,【参考】数式用2!E6:L23,6,FALSE),"")</f>
        <v>４月からベア加算を算定せず、６月から月額賃金改善要件Ⅱも満たさない場合、Ⅴ(1)となる。なお、R7年度以降は月額賃金改善要件Ⅱが必要。</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0">
        <f>IFERROR(VLOOKUP(AS1,【参考】数式用2!E6:L23,8,FALSE),"")</f>
        <v>0</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017" t="str">
        <f>IFERROR(IF(AND(OR(AP61=1,AP61=2),AP62=1,AP63=1),"特定加算Ⅰ",IF(AND(OR(AP61=1,AP61=2),AP62=2,AP63=1),"特定加算Ⅱ",IF(OR(AP61=3,AP62=2,AP63=2),"特定加算なし",""))),"")</f>
        <v>特定加算Ⅰ</v>
      </c>
      <c r="AX48" s="1017"/>
      <c r="AY48" s="1017"/>
      <c r="AZ48" s="1017"/>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IFERROR(IF(G9="","",IF(AND(OR(AH61=1,AH61=2),AH62=1,AH63=1),"特定加算Ⅰ",IF(AND(OR(AH61=1,AH61=2),AH62=2,AH63=1),"特定加算Ⅱ",IF(OR(AH61=3,AH62=2,AH63=2),"特定加算なし","")))),"")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J73"/>
  <sheetViews>
    <sheetView showGridLines="0" view="pageBreakPreview" zoomScaleNormal="53" zoomScaleSheetLayoutView="100" workbookViewId="0">
      <selection activeCell="BF23" sqref="BF2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0" t="s">
        <v>2352</v>
      </c>
      <c r="Q5" s="1211"/>
      <c r="R5" s="1211"/>
      <c r="S5" s="1211"/>
      <c r="T5" s="1211"/>
      <c r="U5" s="1211"/>
      <c r="V5" s="1211"/>
      <c r="W5" s="1211"/>
      <c r="X5" s="1212"/>
      <c r="Y5" s="1155" t="s">
        <v>2249</v>
      </c>
      <c r="Z5" s="1155"/>
      <c r="AA5" s="1155"/>
      <c r="AB5" s="1155"/>
      <c r="AC5" s="1155"/>
      <c r="AD5" s="1155"/>
      <c r="AE5" s="1198">
        <v>3850000</v>
      </c>
      <c r="AF5" s="1199"/>
      <c r="AG5" s="1199"/>
      <c r="AH5" s="1200"/>
      <c r="AI5" s="1198">
        <v>800000</v>
      </c>
      <c r="AJ5" s="1199"/>
      <c r="AK5" s="1199"/>
      <c r="AL5" s="1200"/>
      <c r="AM5" s="1201">
        <f>AE5-AI5</f>
        <v>3050000</v>
      </c>
      <c r="AN5" s="1202"/>
      <c r="AO5" s="1202"/>
      <c r="AP5" s="1203"/>
      <c r="AS5" s="83"/>
      <c r="AT5" s="1184"/>
      <c r="AU5" s="1184"/>
      <c r="AV5" s="1184"/>
      <c r="AW5" s="1184"/>
      <c r="AX5" s="1184"/>
      <c r="AY5" s="1184"/>
      <c r="AZ5" s="1184"/>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新加算Ⅲ</v>
      </c>
      <c r="W8" s="1205"/>
      <c r="X8" s="1205"/>
      <c r="Y8" s="1205"/>
      <c r="Z8" s="1206"/>
      <c r="AA8" s="1186"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7">
        <f>IFERROR(VLOOKUP(Y5,【参考】数式用!$A$5:$AB$37,MATCH(V8,【参考】数式用!$B$4:$AB$4,0)+1,FALSE),"")</f>
        <v>6.699999999999999E-2</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6" t="str">
        <f>IFERROR(VLOOKUP(AS1,【参考】数式用2!E6:L23,6,FALSE),"")</f>
        <v>キャリアパス要件Ⅰ・Ⅱを「R6年度中の対応の誓約」で満たし、４月から旧処遇加算Ⅱを算定可。その場合、６月以降は自然と新加算Ⅳに移行可能。</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0"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IFERROR(IF(G9="","",IF(AND(OR(AH61=1,AH61=2),AH62=1,AH63=1),"特定加算Ⅰ",IF(AND(OR(AH61=1,AH61=2),AH62=2,AH63=1),"特定加算Ⅱ",IF(OR(AH61=3,AH62=2,AH63=2),"特定加算なし","")))),"")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J73"/>
  <sheetViews>
    <sheetView showGridLines="0" view="pageBreakPreview" zoomScaleNormal="53" zoomScaleSheetLayoutView="100" workbookViewId="0">
      <selection activeCell="BS20" sqref="BS20"/>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0" t="s">
        <v>2356</v>
      </c>
      <c r="Q5" s="1211"/>
      <c r="R5" s="1211"/>
      <c r="S5" s="1211"/>
      <c r="T5" s="1211"/>
      <c r="U5" s="1211"/>
      <c r="V5" s="1211"/>
      <c r="W5" s="1211"/>
      <c r="X5" s="1212"/>
      <c r="Y5" s="1155" t="s">
        <v>2257</v>
      </c>
      <c r="Z5" s="1155"/>
      <c r="AA5" s="1155"/>
      <c r="AB5" s="1155"/>
      <c r="AC5" s="1155"/>
      <c r="AD5" s="1155"/>
      <c r="AE5" s="1198">
        <v>4250000</v>
      </c>
      <c r="AF5" s="1199"/>
      <c r="AG5" s="1199"/>
      <c r="AH5" s="1200"/>
      <c r="AI5" s="1198">
        <v>800000</v>
      </c>
      <c r="AJ5" s="1199"/>
      <c r="AK5" s="1199"/>
      <c r="AL5" s="1200"/>
      <c r="AM5" s="1201">
        <f>AE5-AI5</f>
        <v>3450000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新加算Ⅳ</v>
      </c>
      <c r="W8" s="1205"/>
      <c r="X8" s="1205"/>
      <c r="Y8" s="1205"/>
      <c r="Z8" s="1206"/>
      <c r="AA8" s="1186"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7">
        <f>IFERROR(VLOOKUP(Y5,【参考】数式用!$A$5:$AB$37,MATCH(V8,【参考】数式用!$B$4:$AB$4,0)+1,FALSE),"")</f>
        <v>6.3E-2</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6"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3">
        <f>IFERROR(VLOOKUP(Y5,【参考】数式用!$A$5:$AB$37,MATCH(V11,【参考】数式用!$B$4:$AB$4,0)+1,FALSE),"")</f>
        <v>0.05</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0"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IFERROR(IF(G9="","",IF(AND(OR(AH61=1,AH61=2),AH62=1,AH63=1),"特定加算Ⅰ",IF(AND(OR(AH61=1,AH61=2),AH62=2,AH63=1),"特定加算Ⅱ",IF(OR(AH61=3,AH62=2,AH63=2),"特定加算なし","")))),"")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J73"/>
  <sheetViews>
    <sheetView showGridLines="0" view="pageBreakPreview" zoomScaleNormal="53" zoomScaleSheetLayoutView="100" workbookViewId="0">
      <selection activeCell="BJ27" sqref="BJ2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CJ73"/>
  <sheetViews>
    <sheetView showGridLines="0" view="pageBreakPreview" zoomScaleNormal="53" zoomScaleSheetLayoutView="100" workbookViewId="0">
      <selection activeCell="BC23" sqref="BC2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CJ73"/>
  <sheetViews>
    <sheetView showGridLines="0" view="pageBreakPreview" zoomScaleNormal="53" zoomScaleSheetLayoutView="100" workbookViewId="0">
      <selection activeCell="AS24" sqref="AS24:BH2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CJ73"/>
  <sheetViews>
    <sheetView showGridLines="0" view="pageBreakPreview" zoomScaleNormal="53" zoomScaleSheetLayoutView="100" workbookViewId="0">
      <selection activeCell="BL25" sqref="BL2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CJ73"/>
  <sheetViews>
    <sheetView showGridLines="0" view="pageBreakPreview" zoomScaleNormal="53" zoomScaleSheetLayoutView="100" workbookViewId="0">
      <selection activeCell="AS24" sqref="AS24:BH2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山田眞理</dc:creator>
  <cp:lastModifiedBy>山田眞理</cp:lastModifiedBy>
  <cp:lastPrinted>2024-03-18T06:59:04Z</cp:lastPrinted>
  <dcterms:created xsi:type="dcterms:W3CDTF">2015-06-05T18:19:34Z</dcterms:created>
  <dcterms:modified xsi:type="dcterms:W3CDTF">2024-04-04T05:21:25Z</dcterms:modified>
</cp:coreProperties>
</file>