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4-A-05" sheetId="7" r:id="rId1"/>
  </sheets>
  <calcPr calcId="162913" fullPrecision="0"/>
</workbook>
</file>

<file path=xl/calcChain.xml><?xml version="1.0" encoding="utf-8"?>
<calcChain xmlns="http://schemas.openxmlformats.org/spreadsheetml/2006/main">
  <c r="J9" i="7" l="1"/>
  <c r="I26" i="7"/>
  <c r="I25" i="7"/>
  <c r="I24" i="7"/>
  <c r="I22" i="7"/>
  <c r="I21" i="7"/>
  <c r="I20" i="7"/>
  <c r="I19" i="7"/>
  <c r="I18" i="7"/>
  <c r="I17" i="7"/>
  <c r="I15" i="7"/>
  <c r="I14" i="7"/>
  <c r="I13" i="7"/>
  <c r="I12" i="7"/>
  <c r="I11" i="7"/>
  <c r="I10" i="7"/>
  <c r="I9" i="7"/>
  <c r="J25" i="7"/>
  <c r="J24" i="7"/>
  <c r="J21" i="7"/>
  <c r="J20" i="7"/>
  <c r="J17" i="7"/>
  <c r="J13" i="7"/>
  <c r="J12" i="7"/>
  <c r="J11" i="7"/>
  <c r="J10" i="7"/>
  <c r="K26" i="7"/>
  <c r="K25" i="7"/>
  <c r="H25" i="7" s="1"/>
  <c r="K24" i="7"/>
  <c r="H22" i="7"/>
  <c r="K21" i="7"/>
  <c r="K10" i="7"/>
  <c r="K13" i="7"/>
  <c r="K14" i="7"/>
  <c r="H14" i="7"/>
  <c r="K12" i="7"/>
  <c r="K11" i="7"/>
  <c r="K19" i="7"/>
  <c r="K18" i="7"/>
  <c r="K17" i="7"/>
  <c r="K20" i="7"/>
  <c r="K9" i="7"/>
  <c r="H15" i="7"/>
  <c r="H16" i="7"/>
  <c r="H18" i="7"/>
  <c r="H23" i="7"/>
  <c r="H13" i="7" l="1"/>
  <c r="H11" i="7"/>
  <c r="H26" i="7"/>
  <c r="H24" i="7"/>
  <c r="H21" i="7"/>
  <c r="H10" i="7"/>
  <c r="H12" i="7"/>
  <c r="K8" i="7"/>
  <c r="H19" i="7"/>
  <c r="H17" i="7"/>
  <c r="J8" i="7"/>
  <c r="H20" i="7"/>
  <c r="I8" i="7"/>
  <c r="H9" i="7"/>
  <c r="H8" i="7" l="1"/>
</calcChain>
</file>

<file path=xl/sharedStrings.xml><?xml version="1.0" encoding="utf-8"?>
<sst xmlns="http://schemas.openxmlformats.org/spreadsheetml/2006/main" count="40" uniqueCount="34">
  <si>
    <t>本庁</t>
  </si>
  <si>
    <t>早岐</t>
  </si>
  <si>
    <t>相浦</t>
  </si>
  <si>
    <t>日宇</t>
  </si>
  <si>
    <t>大野</t>
  </si>
  <si>
    <t>中里皆瀬</t>
  </si>
  <si>
    <t>柚木</t>
  </si>
  <si>
    <t>黒島</t>
  </si>
  <si>
    <t>江上</t>
  </si>
  <si>
    <t>三川内</t>
  </si>
  <si>
    <t>針尾</t>
  </si>
  <si>
    <t>宮</t>
    <phoneticPr fontId="1"/>
  </si>
  <si>
    <t>吉井</t>
    <rPh sb="0" eb="2">
      <t>ヨシイ</t>
    </rPh>
    <phoneticPr fontId="1"/>
  </si>
  <si>
    <t>世知原</t>
    <rPh sb="0" eb="3">
      <t>セチバル</t>
    </rPh>
    <phoneticPr fontId="1"/>
  </si>
  <si>
    <t>宇久</t>
    <rPh sb="0" eb="2">
      <t>ウク</t>
    </rPh>
    <phoneticPr fontId="1"/>
  </si>
  <si>
    <t>小佐々</t>
    <rPh sb="0" eb="3">
      <t>コサザ</t>
    </rPh>
    <phoneticPr fontId="1"/>
  </si>
  <si>
    <t>鹿町</t>
    <rPh sb="0" eb="2">
      <t>シカマチ</t>
    </rPh>
    <phoneticPr fontId="1"/>
  </si>
  <si>
    <t>江迎</t>
    <rPh sb="0" eb="2">
      <t>エムカエ</t>
    </rPh>
    <phoneticPr fontId="1"/>
  </si>
  <si>
    <t>件</t>
    <rPh sb="0" eb="1">
      <t>ケン</t>
    </rPh>
    <phoneticPr fontId="1"/>
  </si>
  <si>
    <t>住民票</t>
    <phoneticPr fontId="1"/>
  </si>
  <si>
    <t>１４．行政及び選挙</t>
    <rPh sb="3" eb="5">
      <t>ギョウセイ</t>
    </rPh>
    <rPh sb="5" eb="6">
      <t>オヨ</t>
    </rPh>
    <rPh sb="7" eb="9">
      <t>センキョ</t>
    </rPh>
    <phoneticPr fontId="2"/>
  </si>
  <si>
    <t>総数</t>
    <rPh sb="0" eb="2">
      <t>ソウスウ</t>
    </rPh>
    <phoneticPr fontId="1"/>
  </si>
  <si>
    <t>戸籍</t>
    <phoneticPr fontId="1"/>
  </si>
  <si>
    <t>　Ａ．行政</t>
    <rPh sb="3" eb="5">
      <t>ギョウセイ</t>
    </rPh>
    <phoneticPr fontId="2"/>
  </si>
  <si>
    <t>　　５．地区別住民票等交付件数</t>
    <rPh sb="4" eb="6">
      <t>チク</t>
    </rPh>
    <rPh sb="6" eb="7">
      <t>ベツ</t>
    </rPh>
    <rPh sb="7" eb="10">
      <t>ジュウミンヒョウ</t>
    </rPh>
    <rPh sb="10" eb="11">
      <t>トウ</t>
    </rPh>
    <rPh sb="11" eb="13">
      <t>コウフ</t>
    </rPh>
    <rPh sb="13" eb="15">
      <t>ケンスウ</t>
    </rPh>
    <phoneticPr fontId="2"/>
  </si>
  <si>
    <t>地区別</t>
    <phoneticPr fontId="1"/>
  </si>
  <si>
    <t>資料：市民生活部戸籍住民窓口課</t>
    <rPh sb="5" eb="7">
      <t>セイカツ</t>
    </rPh>
    <rPh sb="7" eb="8">
      <t>ブ</t>
    </rPh>
    <rPh sb="10" eb="12">
      <t>ジュウミン</t>
    </rPh>
    <rPh sb="12" eb="14">
      <t>マドグチ</t>
    </rPh>
    <phoneticPr fontId="1"/>
  </si>
  <si>
    <t>平成30年度</t>
  </si>
  <si>
    <t>令和元年度</t>
  </si>
  <si>
    <t>令和2年度</t>
  </si>
  <si>
    <t>令和3年度</t>
  </si>
  <si>
    <t>件</t>
  </si>
  <si>
    <t>令和4年度</t>
    <rPh sb="0" eb="2">
      <t>レイワ</t>
    </rPh>
    <rPh sb="3" eb="5">
      <t>ネンド</t>
    </rPh>
    <rPh sb="4" eb="5">
      <t>ド</t>
    </rPh>
    <phoneticPr fontId="1"/>
  </si>
  <si>
    <r>
      <t xml:space="preserve">印鑑
</t>
    </r>
    <r>
      <rPr>
        <sz val="7"/>
        <rFont val="ＭＳ 明朝"/>
        <family val="1"/>
        <charset val="128"/>
      </rPr>
      <t>(登録を含む)</t>
    </r>
    <rPh sb="4" eb="6">
      <t>トウロク</t>
    </rPh>
    <rPh sb="7" eb="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</si>
</sst>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1"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SimSun-ExtB"/>
      <family val="3"/>
      <charset val="134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9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distributed" vertical="distributed" justifyLastLine="1"/>
      <protection locked="0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10" fillId="0" borderId="16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30"/>
  <sheetViews>
    <sheetView tabSelected="1" zoomScaleNormal="100" zoomScaleSheetLayoutView="100" workbookViewId="0">
      <selection activeCell="L1" sqref="L1"/>
    </sheetView>
  </sheetViews>
  <sheetFormatPr defaultColWidth="12.7109375" defaultRowHeight="11.25" customHeight="1"/>
  <cols>
    <col min="1" max="2" width="1.7109375" style="2" customWidth="1"/>
    <col min="3" max="11" width="9.7109375" style="2" customWidth="1"/>
    <col min="12" max="16384" width="12.7109375" style="2"/>
  </cols>
  <sheetData>
    <row r="1" spans="1:11" s="19" customFormat="1" ht="21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20" customFormat="1" ht="1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0" customFormat="1" ht="15" customHeight="1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21" customFormat="1" ht="1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 customHeight="1">
      <c r="A5" s="32" t="s">
        <v>25</v>
      </c>
      <c r="B5" s="32"/>
      <c r="C5" s="33"/>
      <c r="D5" s="36" t="s">
        <v>27</v>
      </c>
      <c r="E5" s="36" t="s">
        <v>28</v>
      </c>
      <c r="F5" s="38" t="s">
        <v>29</v>
      </c>
      <c r="G5" s="38" t="s">
        <v>30</v>
      </c>
      <c r="H5" s="38" t="s">
        <v>32</v>
      </c>
      <c r="I5" s="27"/>
      <c r="J5" s="27"/>
      <c r="K5" s="27"/>
    </row>
    <row r="6" spans="1:11" ht="24" customHeight="1">
      <c r="A6" s="34"/>
      <c r="B6" s="34"/>
      <c r="C6" s="35"/>
      <c r="D6" s="37"/>
      <c r="E6" s="37"/>
      <c r="F6" s="39"/>
      <c r="G6" s="39"/>
      <c r="H6" s="39"/>
      <c r="I6" s="6" t="s">
        <v>19</v>
      </c>
      <c r="J6" s="6" t="s">
        <v>22</v>
      </c>
      <c r="K6" s="15" t="s">
        <v>33</v>
      </c>
    </row>
    <row r="7" spans="1:11" s="9" customFormat="1" ht="9" customHeight="1">
      <c r="C7" s="10"/>
      <c r="D7" s="14" t="s">
        <v>31</v>
      </c>
      <c r="E7" s="14" t="s">
        <v>31</v>
      </c>
      <c r="F7" s="14" t="s">
        <v>31</v>
      </c>
      <c r="G7" s="14" t="s">
        <v>31</v>
      </c>
      <c r="H7" s="23" t="s">
        <v>18</v>
      </c>
      <c r="I7" s="11" t="s">
        <v>18</v>
      </c>
      <c r="J7" s="11" t="s">
        <v>18</v>
      </c>
      <c r="K7" s="16" t="s">
        <v>18</v>
      </c>
    </row>
    <row r="8" spans="1:11" ht="11.25" customHeight="1">
      <c r="A8" s="1"/>
      <c r="B8" s="13" t="s">
        <v>21</v>
      </c>
      <c r="C8" s="7"/>
      <c r="D8" s="12">
        <v>356907</v>
      </c>
      <c r="E8" s="12">
        <v>344959</v>
      </c>
      <c r="F8" s="12">
        <v>330832</v>
      </c>
      <c r="G8" s="12">
        <v>320342</v>
      </c>
      <c r="H8" s="26">
        <f>SUM(I8:K8)</f>
        <v>313752</v>
      </c>
      <c r="I8" s="12">
        <f>SUM(I9:I26)</f>
        <v>151451</v>
      </c>
      <c r="J8" s="12">
        <f t="shared" ref="J8:K8" si="0">SUM(J9:J26)</f>
        <v>97994</v>
      </c>
      <c r="K8" s="12">
        <f t="shared" si="0"/>
        <v>64307</v>
      </c>
    </row>
    <row r="9" spans="1:11" ht="11.25" customHeight="1">
      <c r="A9" s="1"/>
      <c r="B9" s="1"/>
      <c r="C9" s="18" t="s">
        <v>0</v>
      </c>
      <c r="D9" s="5">
        <v>207898</v>
      </c>
      <c r="E9" s="5">
        <v>199713</v>
      </c>
      <c r="F9" s="5">
        <v>194146</v>
      </c>
      <c r="G9" s="5">
        <v>193328</v>
      </c>
      <c r="H9" s="26">
        <f t="shared" ref="H9:H26" si="1">SUM(I9:K9)</f>
        <v>194565</v>
      </c>
      <c r="I9" s="5">
        <f>73141+18675</f>
        <v>91816</v>
      </c>
      <c r="J9" s="5">
        <f>45524+28102</f>
        <v>73626</v>
      </c>
      <c r="K9" s="5">
        <f>28736+387</f>
        <v>29123</v>
      </c>
    </row>
    <row r="10" spans="1:11" ht="11.25" customHeight="1">
      <c r="A10" s="1"/>
      <c r="B10" s="1"/>
      <c r="C10" s="18" t="s">
        <v>2</v>
      </c>
      <c r="D10" s="5">
        <v>25067</v>
      </c>
      <c r="E10" s="5">
        <v>25011</v>
      </c>
      <c r="F10" s="5">
        <v>23818</v>
      </c>
      <c r="G10" s="5">
        <v>22644</v>
      </c>
      <c r="H10" s="26">
        <f t="shared" si="1"/>
        <v>21337</v>
      </c>
      <c r="I10" s="5">
        <f>11264+142</f>
        <v>11406</v>
      </c>
      <c r="J10" s="5">
        <f>3637+180</f>
        <v>3817</v>
      </c>
      <c r="K10" s="5">
        <f>6095+19</f>
        <v>6114</v>
      </c>
    </row>
    <row r="11" spans="1:11" ht="11.25" customHeight="1">
      <c r="A11" s="1"/>
      <c r="B11" s="1"/>
      <c r="C11" s="18" t="s">
        <v>1</v>
      </c>
      <c r="D11" s="5">
        <v>29289</v>
      </c>
      <c r="E11" s="5">
        <v>28830</v>
      </c>
      <c r="F11" s="5">
        <v>27158</v>
      </c>
      <c r="G11" s="5">
        <v>24537</v>
      </c>
      <c r="H11" s="26">
        <f t="shared" si="1"/>
        <v>23276</v>
      </c>
      <c r="I11" s="5">
        <f>11502+236</f>
        <v>11738</v>
      </c>
      <c r="J11" s="5">
        <f>4387+285</f>
        <v>4672</v>
      </c>
      <c r="K11" s="5">
        <f>6854+12</f>
        <v>6866</v>
      </c>
    </row>
    <row r="12" spans="1:11" ht="11.25" customHeight="1">
      <c r="A12" s="1"/>
      <c r="B12" s="1"/>
      <c r="C12" s="18" t="s">
        <v>3</v>
      </c>
      <c r="D12" s="5">
        <v>30295</v>
      </c>
      <c r="E12" s="5">
        <v>29504</v>
      </c>
      <c r="F12" s="5">
        <v>28369</v>
      </c>
      <c r="G12" s="5">
        <v>26108</v>
      </c>
      <c r="H12" s="26">
        <f t="shared" si="1"/>
        <v>23829</v>
      </c>
      <c r="I12" s="5">
        <f>12601+38</f>
        <v>12639</v>
      </c>
      <c r="J12" s="5">
        <f>4035+6</f>
        <v>4041</v>
      </c>
      <c r="K12" s="5">
        <f>7123+26</f>
        <v>7149</v>
      </c>
    </row>
    <row r="13" spans="1:11" ht="11.25" customHeight="1">
      <c r="A13" s="1"/>
      <c r="B13" s="1"/>
      <c r="C13" s="18" t="s">
        <v>4</v>
      </c>
      <c r="D13" s="5">
        <v>14333</v>
      </c>
      <c r="E13" s="5">
        <v>13319</v>
      </c>
      <c r="F13" s="5">
        <v>12596</v>
      </c>
      <c r="G13" s="5">
        <v>12012</v>
      </c>
      <c r="H13" s="26">
        <f t="shared" si="1"/>
        <v>11022</v>
      </c>
      <c r="I13" s="5">
        <f>5514+30</f>
        <v>5544</v>
      </c>
      <c r="J13" s="5">
        <f>2279+3</f>
        <v>2282</v>
      </c>
      <c r="K13" s="5">
        <f>3182+14</f>
        <v>3196</v>
      </c>
    </row>
    <row r="14" spans="1:11" ht="11.25" customHeight="1">
      <c r="A14" s="1"/>
      <c r="B14" s="1"/>
      <c r="C14" s="18" t="s">
        <v>5</v>
      </c>
      <c r="D14" s="5">
        <v>7002</v>
      </c>
      <c r="E14" s="5">
        <v>6731</v>
      </c>
      <c r="F14" s="5">
        <v>6533</v>
      </c>
      <c r="G14" s="5">
        <v>6179</v>
      </c>
      <c r="H14" s="26">
        <f t="shared" si="1"/>
        <v>5983</v>
      </c>
      <c r="I14" s="5">
        <f>2909+12</f>
        <v>2921</v>
      </c>
      <c r="J14" s="5">
        <v>1122</v>
      </c>
      <c r="K14" s="5">
        <f>1931+9</f>
        <v>1940</v>
      </c>
    </row>
    <row r="15" spans="1:11" ht="11.25" customHeight="1">
      <c r="A15" s="1"/>
      <c r="B15" s="1"/>
      <c r="C15" s="18" t="s">
        <v>6</v>
      </c>
      <c r="D15" s="5">
        <v>3262</v>
      </c>
      <c r="E15" s="5">
        <v>3107</v>
      </c>
      <c r="F15" s="5">
        <v>3014</v>
      </c>
      <c r="G15" s="5">
        <v>2608</v>
      </c>
      <c r="H15" s="26">
        <f t="shared" si="1"/>
        <v>2612</v>
      </c>
      <c r="I15" s="5">
        <f>1182+6</f>
        <v>1188</v>
      </c>
      <c r="J15" s="5">
        <v>670</v>
      </c>
      <c r="K15" s="5">
        <v>754</v>
      </c>
    </row>
    <row r="16" spans="1:11" ht="11.25" customHeight="1">
      <c r="A16" s="1"/>
      <c r="B16" s="1"/>
      <c r="C16" s="18" t="s">
        <v>7</v>
      </c>
      <c r="D16" s="5">
        <v>274</v>
      </c>
      <c r="E16" s="5">
        <v>357</v>
      </c>
      <c r="F16" s="5">
        <v>259</v>
      </c>
      <c r="G16" s="5">
        <v>281</v>
      </c>
      <c r="H16" s="26">
        <f t="shared" si="1"/>
        <v>316</v>
      </c>
      <c r="I16" s="5">
        <v>153</v>
      </c>
      <c r="J16" s="5">
        <v>65</v>
      </c>
      <c r="K16" s="5">
        <v>98</v>
      </c>
    </row>
    <row r="17" spans="1:11" ht="11.25" customHeight="1">
      <c r="A17" s="1"/>
      <c r="B17" s="1"/>
      <c r="C17" s="18" t="s">
        <v>9</v>
      </c>
      <c r="D17" s="5">
        <v>5270</v>
      </c>
      <c r="E17" s="5">
        <v>5025</v>
      </c>
      <c r="F17" s="5">
        <v>4766</v>
      </c>
      <c r="G17" s="5">
        <v>4557</v>
      </c>
      <c r="H17" s="26">
        <f t="shared" si="1"/>
        <v>4648</v>
      </c>
      <c r="I17" s="5">
        <f>1962+12</f>
        <v>1974</v>
      </c>
      <c r="J17" s="5">
        <f>1420+5</f>
        <v>1425</v>
      </c>
      <c r="K17" s="5">
        <f>1244+5</f>
        <v>1249</v>
      </c>
    </row>
    <row r="18" spans="1:11" ht="11.25" customHeight="1">
      <c r="A18" s="1"/>
      <c r="B18" s="1"/>
      <c r="C18" s="18" t="s">
        <v>10</v>
      </c>
      <c r="D18" s="5">
        <v>2464</v>
      </c>
      <c r="E18" s="5">
        <v>2242</v>
      </c>
      <c r="F18" s="5">
        <v>2130</v>
      </c>
      <c r="G18" s="5">
        <v>1944</v>
      </c>
      <c r="H18" s="26">
        <f t="shared" si="1"/>
        <v>1865</v>
      </c>
      <c r="I18" s="5">
        <f>820+5</f>
        <v>825</v>
      </c>
      <c r="J18" s="5">
        <v>450</v>
      </c>
      <c r="K18" s="5">
        <f>589+1</f>
        <v>590</v>
      </c>
    </row>
    <row r="19" spans="1:11" ht="11.25" customHeight="1">
      <c r="A19" s="1"/>
      <c r="B19" s="1"/>
      <c r="C19" s="18" t="s">
        <v>8</v>
      </c>
      <c r="D19" s="5">
        <v>3312</v>
      </c>
      <c r="E19" s="5">
        <v>3571</v>
      </c>
      <c r="F19" s="5">
        <v>3337</v>
      </c>
      <c r="G19" s="5">
        <v>3286</v>
      </c>
      <c r="H19" s="26">
        <f t="shared" si="1"/>
        <v>3181</v>
      </c>
      <c r="I19" s="5">
        <f>1644+4</f>
        <v>1648</v>
      </c>
      <c r="J19" s="5">
        <v>536</v>
      </c>
      <c r="K19" s="5">
        <f>996+1</f>
        <v>997</v>
      </c>
    </row>
    <row r="20" spans="1:11" ht="11.25" customHeight="1">
      <c r="A20" s="1"/>
      <c r="B20" s="1"/>
      <c r="C20" s="18" t="s">
        <v>11</v>
      </c>
      <c r="D20" s="5">
        <v>3405</v>
      </c>
      <c r="E20" s="5">
        <v>2932</v>
      </c>
      <c r="F20" s="5">
        <v>2950</v>
      </c>
      <c r="G20" s="5">
        <v>3175</v>
      </c>
      <c r="H20" s="26">
        <f t="shared" si="1"/>
        <v>2789</v>
      </c>
      <c r="I20" s="5">
        <f>1197+7</f>
        <v>1204</v>
      </c>
      <c r="J20" s="5">
        <f>861+2</f>
        <v>863</v>
      </c>
      <c r="K20" s="5">
        <f>709+13</f>
        <v>722</v>
      </c>
    </row>
    <row r="21" spans="1:11" ht="11.25" customHeight="1">
      <c r="A21" s="1"/>
      <c r="B21" s="1"/>
      <c r="C21" s="18" t="s">
        <v>12</v>
      </c>
      <c r="D21" s="5">
        <v>6241</v>
      </c>
      <c r="E21" s="5">
        <v>5741</v>
      </c>
      <c r="F21" s="5">
        <v>5224</v>
      </c>
      <c r="G21" s="5">
        <v>4845</v>
      </c>
      <c r="H21" s="26">
        <f t="shared" si="1"/>
        <v>4727</v>
      </c>
      <c r="I21" s="5">
        <f>2116+19</f>
        <v>2135</v>
      </c>
      <c r="J21" s="5">
        <f>1051+9</f>
        <v>1060</v>
      </c>
      <c r="K21" s="5">
        <f>1504+28</f>
        <v>1532</v>
      </c>
    </row>
    <row r="22" spans="1:11" ht="11.25" customHeight="1">
      <c r="A22" s="1"/>
      <c r="B22" s="1"/>
      <c r="C22" s="18" t="s">
        <v>13</v>
      </c>
      <c r="D22" s="5">
        <v>2497</v>
      </c>
      <c r="E22" s="5">
        <v>2235</v>
      </c>
      <c r="F22" s="5">
        <v>1986</v>
      </c>
      <c r="G22" s="5">
        <v>1775</v>
      </c>
      <c r="H22" s="26">
        <f t="shared" si="1"/>
        <v>1724</v>
      </c>
      <c r="I22" s="5">
        <f>755+1</f>
        <v>756</v>
      </c>
      <c r="J22" s="5">
        <v>398</v>
      </c>
      <c r="K22" s="5">
        <v>570</v>
      </c>
    </row>
    <row r="23" spans="1:11" ht="11.25" customHeight="1">
      <c r="A23" s="1"/>
      <c r="B23" s="1"/>
      <c r="C23" s="18" t="s">
        <v>14</v>
      </c>
      <c r="D23" s="5">
        <v>3148</v>
      </c>
      <c r="E23" s="5">
        <v>3892</v>
      </c>
      <c r="F23" s="5">
        <v>2403</v>
      </c>
      <c r="G23" s="5">
        <v>2033</v>
      </c>
      <c r="H23" s="26">
        <f t="shared" si="1"/>
        <v>1739</v>
      </c>
      <c r="I23" s="5">
        <v>753</v>
      </c>
      <c r="J23" s="5">
        <v>593</v>
      </c>
      <c r="K23" s="5">
        <v>393</v>
      </c>
    </row>
    <row r="24" spans="1:11" ht="11.25" customHeight="1">
      <c r="A24" s="1"/>
      <c r="B24" s="1"/>
      <c r="C24" s="18" t="s">
        <v>15</v>
      </c>
      <c r="D24" s="5">
        <v>4947</v>
      </c>
      <c r="E24" s="5">
        <v>4894</v>
      </c>
      <c r="F24" s="5">
        <v>4579</v>
      </c>
      <c r="G24" s="5">
        <v>4245</v>
      </c>
      <c r="H24" s="26">
        <f t="shared" si="1"/>
        <v>3959</v>
      </c>
      <c r="I24" s="5">
        <f>1852+6</f>
        <v>1858</v>
      </c>
      <c r="J24" s="5">
        <f>798+3</f>
        <v>801</v>
      </c>
      <c r="K24" s="5">
        <f>1296+4</f>
        <v>1300</v>
      </c>
    </row>
    <row r="25" spans="1:11" ht="11.25" customHeight="1">
      <c r="A25" s="1"/>
      <c r="B25" s="1"/>
      <c r="C25" s="18" t="s">
        <v>17</v>
      </c>
      <c r="D25" s="5">
        <v>6187</v>
      </c>
      <c r="E25" s="5">
        <v>5876</v>
      </c>
      <c r="F25" s="5">
        <v>5932</v>
      </c>
      <c r="G25" s="5">
        <v>5273</v>
      </c>
      <c r="H25" s="26">
        <f t="shared" si="1"/>
        <v>4930</v>
      </c>
      <c r="I25" s="5">
        <f>2163+138</f>
        <v>2301</v>
      </c>
      <c r="J25" s="5">
        <f>1158+172</f>
        <v>1330</v>
      </c>
      <c r="K25" s="5">
        <f>1275+24</f>
        <v>1299</v>
      </c>
    </row>
    <row r="26" spans="1:11" ht="11.25" customHeight="1">
      <c r="A26" s="1"/>
      <c r="B26" s="1"/>
      <c r="C26" s="18" t="s">
        <v>16</v>
      </c>
      <c r="D26" s="5">
        <v>2016</v>
      </c>
      <c r="E26" s="5">
        <v>1979</v>
      </c>
      <c r="F26" s="5">
        <v>1632</v>
      </c>
      <c r="G26" s="5">
        <v>1512</v>
      </c>
      <c r="H26" s="26">
        <f t="shared" si="1"/>
        <v>1250</v>
      </c>
      <c r="I26" s="5">
        <f>591+1</f>
        <v>592</v>
      </c>
      <c r="J26" s="5">
        <v>243</v>
      </c>
      <c r="K26" s="5">
        <f>408+7</f>
        <v>415</v>
      </c>
    </row>
    <row r="27" spans="1:11" ht="9" customHeight="1" thickBot="1">
      <c r="A27" s="3"/>
      <c r="B27" s="3"/>
      <c r="C27" s="8"/>
      <c r="D27" s="3"/>
      <c r="E27" s="3"/>
      <c r="F27" s="3"/>
      <c r="G27" s="3"/>
      <c r="H27" s="24"/>
      <c r="I27" s="4"/>
      <c r="J27" s="4"/>
      <c r="K27" s="17"/>
    </row>
    <row r="28" spans="1:11" ht="15" customHeight="1">
      <c r="A28" s="28" t="s">
        <v>26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1.25" customHeight="1">
      <c r="I29" s="25"/>
      <c r="J29" s="25"/>
      <c r="K29" s="25"/>
    </row>
    <row r="30" spans="1:11" ht="11.25" customHeight="1">
      <c r="D30" s="22"/>
    </row>
  </sheetData>
  <mergeCells count="12">
    <mergeCell ref="I5:K5"/>
    <mergeCell ref="A28:K28"/>
    <mergeCell ref="A1:K1"/>
    <mergeCell ref="A2:K2"/>
    <mergeCell ref="A3:K3"/>
    <mergeCell ref="A4:K4"/>
    <mergeCell ref="A5:C6"/>
    <mergeCell ref="D5:D6"/>
    <mergeCell ref="E5:E6"/>
    <mergeCell ref="F5:F6"/>
    <mergeCell ref="G5:G6"/>
    <mergeCell ref="H5:H6"/>
  </mergeCells>
  <phoneticPr fontId="1"/>
  <pageMargins left="0.78740157480314965" right="0.78740157480314965" top="0.59055118110236227" bottom="0.39370078740157483" header="0" footer="0"/>
  <pageSetup paperSize="9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14-A-05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2024-03-22T05:24:30Z</cp:lastPrinted>
  <dcterms:created xsi:type="dcterms:W3CDTF">2002-06-09T10:44:30Z</dcterms:created>
  <dcterms:modified xsi:type="dcterms:W3CDTF">2024-04-12T05:35:48Z</dcterms:modified>
</cp:coreProperties>
</file>