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92.5\子ども未来部\子ども政策課\子ども育成係\B-06　児童クラブ\A-20    年間計画書\R7\02_年間計画書依頼\"/>
    </mc:Choice>
  </mc:AlternateContent>
  <bookViews>
    <workbookView xWindow="0" yWindow="0" windowWidth="14370" windowHeight="7155"/>
  </bookViews>
  <sheets>
    <sheet name="【参考】　記入方法" sheetId="10" r:id="rId1"/>
    <sheet name="様式6" sheetId="7" r:id="rId2"/>
    <sheet name="様式１" sheetId="1" r:id="rId3"/>
    <sheet name="様式２-1号" sheetId="2" r:id="rId4"/>
    <sheet name="様式2-2" sheetId="8" r:id="rId5"/>
    <sheet name="【参考】様式2-2　記入例" sheetId="9" r:id="rId6"/>
    <sheet name="様式３号" sheetId="3" r:id="rId7"/>
    <sheet name="様式４ " sheetId="5" r:id="rId8"/>
    <sheet name="【参考】様式４　記入例" sheetId="6" r:id="rId9"/>
    <sheet name="様式５" sheetId="4" r:id="rId10"/>
    <sheet name="資料１" sheetId="11" r:id="rId11"/>
  </sheets>
  <definedNames>
    <definedName name="_xlnm.Print_Area" localSheetId="0">'【参考】　記入方法'!$A$8:$O$27</definedName>
    <definedName name="_xlnm.Print_Area" localSheetId="5">'【参考】様式2-2　記入例'!$A$1:$N$54</definedName>
    <definedName name="_xlnm.Print_Area" localSheetId="8">'【参考】様式４　記入例'!$A$1:$G$69</definedName>
    <definedName name="_xlnm.Print_Area" localSheetId="10">資料１!$A$1:$O$19</definedName>
    <definedName name="_xlnm.Print_Area" localSheetId="2">様式１!$A$1:$H$31</definedName>
    <definedName name="_xlnm.Print_Area" localSheetId="3">'様式２-1号'!$A$1:$N$32</definedName>
    <definedName name="_xlnm.Print_Area" localSheetId="4">'様式2-2'!$A$1:$N$55</definedName>
    <definedName name="_xlnm.Print_Area" localSheetId="7">'様式４ '!$A$1:$G$69</definedName>
    <definedName name="_xlnm.Print_Area" localSheetId="9">様式５!$A$1:$L$27</definedName>
    <definedName name="_xlnm.Print_Area" localSheetId="1">様式6!$A$1:$S$84</definedName>
    <definedName name="_xlnm.Print_Titles" localSheetId="1">様式6!$1:$4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9" i="5" l="1"/>
  <c r="F88" i="5"/>
  <c r="F87" i="5"/>
  <c r="F86" i="5"/>
  <c r="D8" i="5" s="1"/>
  <c r="F80" i="5"/>
  <c r="F81" i="5"/>
  <c r="F79" i="5"/>
  <c r="F78" i="5"/>
  <c r="Y30" i="2" l="1"/>
  <c r="AG30" i="2"/>
  <c r="AC30" i="2"/>
  <c r="Y31" i="2" l="1"/>
  <c r="G30" i="4" l="1"/>
  <c r="M17" i="2" s="1"/>
  <c r="G29" i="4"/>
  <c r="J17" i="2" s="1"/>
  <c r="G28" i="4"/>
  <c r="G17" i="2" s="1"/>
  <c r="E29" i="4"/>
  <c r="J16" i="2" s="1"/>
  <c r="E28" i="4"/>
  <c r="G16" i="2" s="1"/>
  <c r="D85" i="7"/>
  <c r="Q85" i="7"/>
  <c r="C16" i="2" l="1"/>
  <c r="D35" i="5" l="1"/>
  <c r="F3" i="5" l="1"/>
  <c r="K28" i="4" l="1"/>
  <c r="D49" i="6" l="1"/>
  <c r="D35" i="6"/>
  <c r="D61" i="5" l="1"/>
  <c r="D49" i="5"/>
  <c r="D68" i="5" l="1"/>
  <c r="D22" i="5"/>
  <c r="F8" i="5" l="1"/>
  <c r="D6" i="6" l="1"/>
  <c r="D30" i="6" s="1"/>
  <c r="Q86" i="7"/>
  <c r="Q87" i="7"/>
  <c r="Q88" i="7"/>
  <c r="Q89" i="7"/>
  <c r="Q90" i="7"/>
  <c r="R90" i="7"/>
  <c r="R86" i="7"/>
  <c r="R87" i="7"/>
  <c r="R88" i="7"/>
  <c r="R89" i="7"/>
  <c r="R85" i="7"/>
  <c r="B4" i="11"/>
  <c r="L25" i="2"/>
  <c r="L24" i="2"/>
  <c r="L23" i="2"/>
  <c r="F11" i="5" s="1"/>
  <c r="P88" i="5" l="1"/>
  <c r="D10" i="5" s="1"/>
  <c r="L14" i="2"/>
  <c r="H14" i="2"/>
  <c r="C14" i="2" s="1"/>
  <c r="F10" i="5" l="1"/>
  <c r="D9" i="5"/>
  <c r="D14" i="5"/>
  <c r="D15" i="5"/>
  <c r="D90" i="7"/>
  <c r="D20" i="1" s="1"/>
  <c r="D89" i="7"/>
  <c r="F20" i="1" s="1"/>
  <c r="D88" i="7"/>
  <c r="H20" i="1" s="1"/>
  <c r="D87" i="7"/>
  <c r="D21" i="1" s="1"/>
  <c r="D86" i="7"/>
  <c r="F21" i="1" s="1"/>
  <c r="H21" i="1"/>
  <c r="E19" i="1" l="1"/>
  <c r="D8" i="11"/>
  <c r="D10" i="11"/>
  <c r="D12" i="11"/>
  <c r="D14" i="11"/>
  <c r="D16" i="11"/>
  <c r="D6" i="11"/>
  <c r="D18" i="11" l="1"/>
  <c r="P1" i="7"/>
  <c r="J6" i="11"/>
  <c r="O6" i="11"/>
  <c r="J8" i="11"/>
  <c r="O8" i="11"/>
  <c r="J10" i="11"/>
  <c r="O10" i="11"/>
  <c r="J12" i="11"/>
  <c r="O12" i="11"/>
  <c r="J14" i="11"/>
  <c r="O14" i="11"/>
  <c r="J16" i="11"/>
  <c r="O16" i="11"/>
  <c r="J13" i="10"/>
  <c r="O13" i="10"/>
  <c r="G10" i="10" s="1"/>
  <c r="J15" i="10"/>
  <c r="O15" i="10"/>
  <c r="J17" i="10"/>
  <c r="O17" i="10"/>
  <c r="J19" i="10"/>
  <c r="O19" i="10"/>
  <c r="J21" i="10"/>
  <c r="O21" i="10"/>
  <c r="L10" i="10" s="1"/>
  <c r="J23" i="10"/>
  <c r="O23" i="10"/>
  <c r="D25" i="10"/>
  <c r="L3" i="11" l="1"/>
  <c r="G26" i="1" s="1"/>
  <c r="F9" i="10"/>
  <c r="F2" i="11"/>
  <c r="E22" i="1" s="1"/>
  <c r="D7" i="5" s="1"/>
  <c r="G3" i="11"/>
  <c r="G24" i="1" s="1"/>
  <c r="D16" i="5" l="1"/>
  <c r="F7" i="5"/>
  <c r="D61" i="6"/>
  <c r="D68" i="6"/>
  <c r="D22" i="6"/>
  <c r="D6" i="5" l="1"/>
  <c r="D30" i="5" l="1"/>
</calcChain>
</file>

<file path=xl/comments1.xml><?xml version="1.0" encoding="utf-8"?>
<comments xmlns="http://schemas.openxmlformats.org/spreadsheetml/2006/main">
  <authors>
    <author>町田祐一郎</author>
  </authors>
  <commentList>
    <comment ref="D13" authorId="0" shapeId="0">
      <text>
        <r>
          <rPr>
            <sz val="9"/>
            <color indexed="81"/>
            <rFont val="MS P ゴシック"/>
            <family val="3"/>
            <charset val="128"/>
          </rPr>
          <t>保護者（児童）からの利用申込書で確認した利用日数毎の人数内訳を記入してください。
（平均利用人数は自動計算）</t>
        </r>
      </text>
    </comment>
  </commentList>
</comments>
</file>

<file path=xl/comments2.xml><?xml version="1.0" encoding="utf-8"?>
<comments xmlns="http://schemas.openxmlformats.org/spreadsheetml/2006/main">
  <authors>
    <author>町田祐一郎</author>
  </authors>
  <commentList>
    <comment ref="B3" authorId="0" shapeId="0">
      <text>
        <r>
          <rPr>
            <b/>
            <sz val="9"/>
            <color indexed="81"/>
            <rFont val="MS P ゴシック"/>
            <family val="3"/>
            <charset val="128"/>
          </rPr>
          <t>必須項目：
名前がわからない場合は「新規入所予定者１」等としてください。</t>
        </r>
      </text>
    </comment>
    <comment ref="D3" authorId="0" shapeId="0">
      <text>
        <r>
          <rPr>
            <b/>
            <sz val="9"/>
            <color indexed="81"/>
            <rFont val="MS P ゴシック"/>
            <family val="3"/>
            <charset val="128"/>
          </rPr>
          <t>必須項目</t>
        </r>
      </text>
    </comment>
    <comment ref="E3" authorId="0" shapeId="0">
      <text>
        <r>
          <rPr>
            <b/>
            <sz val="9"/>
            <color indexed="81"/>
            <rFont val="MS P ゴシック"/>
            <family val="3"/>
            <charset val="128"/>
          </rPr>
          <t>確定している場合のみご記入ください</t>
        </r>
      </text>
    </comment>
    <comment ref="R3" authorId="0" shapeId="0">
      <text>
        <r>
          <rPr>
            <b/>
            <sz val="9"/>
            <color indexed="81"/>
            <rFont val="MS P ゴシック"/>
            <family val="3"/>
            <charset val="128"/>
          </rPr>
          <t>必須項目</t>
        </r>
      </text>
    </comment>
  </commentList>
</comments>
</file>

<file path=xl/comments3.xml><?xml version="1.0" encoding="utf-8"?>
<comments xmlns="http://schemas.openxmlformats.org/spreadsheetml/2006/main">
  <authors>
    <author>唐渡篤子</author>
  </authors>
  <commentList>
    <comment ref="D30" authorId="0" shapeId="0">
      <text>
        <r>
          <rPr>
            <b/>
            <sz val="14"/>
            <color indexed="81"/>
            <rFont val="MS P ゴシック"/>
            <family val="3"/>
            <charset val="128"/>
          </rPr>
          <t>支出の合計と一致させてください。</t>
        </r>
      </text>
    </comment>
    <comment ref="D67" authorId="0" shapeId="0">
      <text>
        <r>
          <rPr>
            <b/>
            <sz val="14"/>
            <color indexed="81"/>
            <rFont val="MS P ゴシック"/>
            <family val="3"/>
            <charset val="128"/>
          </rPr>
          <t>説明欄に次年度繰越金がわかるように記載してください。</t>
        </r>
        <r>
          <rPr>
            <sz val="9"/>
            <color indexed="81"/>
            <rFont val="MS P ゴシック"/>
            <family val="3"/>
            <charset val="128"/>
          </rPr>
          <t xml:space="preserve">
</t>
        </r>
      </text>
    </comment>
    <comment ref="D68" authorId="0" shapeId="0">
      <text>
        <r>
          <rPr>
            <b/>
            <sz val="14"/>
            <color indexed="81"/>
            <rFont val="MS P ゴシック"/>
            <family val="3"/>
            <charset val="128"/>
          </rPr>
          <t>収入の合計と一致させてください。</t>
        </r>
      </text>
    </comment>
  </commentList>
</comments>
</file>

<file path=xl/comments4.xml><?xml version="1.0" encoding="utf-8"?>
<comments xmlns="http://schemas.openxmlformats.org/spreadsheetml/2006/main">
  <authors>
    <author>唐渡篤子</author>
  </authors>
  <commentList>
    <comment ref="D30" authorId="0" shapeId="0">
      <text>
        <r>
          <rPr>
            <b/>
            <sz val="14"/>
            <color indexed="81"/>
            <rFont val="MS P ゴシック"/>
            <family val="3"/>
            <charset val="128"/>
          </rPr>
          <t>支出の合計と一致させてください。</t>
        </r>
      </text>
    </comment>
    <comment ref="D68" authorId="0" shapeId="0">
      <text>
        <r>
          <rPr>
            <b/>
            <sz val="14"/>
            <color indexed="81"/>
            <rFont val="MS P ゴシック"/>
            <family val="3"/>
            <charset val="128"/>
          </rPr>
          <t>収入の合計と一致させてください。</t>
        </r>
      </text>
    </comment>
  </commentList>
</comments>
</file>

<file path=xl/comments5.xml><?xml version="1.0" encoding="utf-8"?>
<comments xmlns="http://schemas.openxmlformats.org/spreadsheetml/2006/main">
  <authors>
    <author>唐渡篤子</author>
  </authors>
  <commentList>
    <comment ref="E3" authorId="0" shapeId="0">
      <text>
        <r>
          <rPr>
            <b/>
            <sz val="9"/>
            <color indexed="81"/>
            <rFont val="MS P ゴシック"/>
            <family val="3"/>
            <charset val="128"/>
          </rPr>
          <t>常勤とは施設で定めた勤務時間（所定労働時間）の全てを勤務する者をいう。１日６時間以上かつ月20日以上勤務する者は、上記にかかわらず「常勤」とすること。</t>
        </r>
      </text>
    </comment>
    <comment ref="I3" authorId="0" shapeId="0">
      <text>
        <r>
          <rPr>
            <b/>
            <sz val="9"/>
            <color indexed="81"/>
            <rFont val="MS P ゴシック"/>
            <family val="3"/>
            <charset val="128"/>
          </rPr>
          <t>令和７年度研修受講予定の場合、令和７年度と記載してください。
※年度の記載間違いが多いのでご留意ください。
修了証証明日　</t>
        </r>
        <r>
          <rPr>
            <b/>
            <u/>
            <sz val="9"/>
            <color indexed="81"/>
            <rFont val="MS P ゴシック"/>
            <family val="3"/>
            <charset val="128"/>
          </rPr>
          <t xml:space="preserve">令和３年３月〇日⇒修了年度は令和２年度
</t>
        </r>
        <r>
          <rPr>
            <b/>
            <sz val="9"/>
            <color indexed="81"/>
            <rFont val="MS P ゴシック"/>
            <family val="3"/>
            <charset val="128"/>
          </rPr>
          <t>令和６年度修了者は、年度のみ記載し修了証が届き次第提出してください。</t>
        </r>
      </text>
    </comment>
    <comment ref="J3" authorId="0" shapeId="0">
      <text>
        <r>
          <rPr>
            <b/>
            <sz val="9"/>
            <color indexed="81"/>
            <rFont val="MS P ゴシック"/>
            <family val="3"/>
            <charset val="128"/>
          </rPr>
          <t xml:space="preserve">放課後児童支援員認定資格研修修了証の右上にある第●●号の数字を記載してください。
例）NO.1250
</t>
        </r>
      </text>
    </comment>
  </commentList>
</comments>
</file>

<file path=xl/sharedStrings.xml><?xml version="1.0" encoding="utf-8"?>
<sst xmlns="http://schemas.openxmlformats.org/spreadsheetml/2006/main" count="853" uniqueCount="452">
  <si>
    <t>事業の拠点となる施設名</t>
  </si>
  <si>
    <t>電　話 ：</t>
  </si>
  <si>
    <t>E-MAIL：</t>
  </si>
  <si>
    <t>１．児童クラブ事業実施計画書（様式第２号）</t>
  </si>
  <si>
    <t>２．年間行事計画（様式第３号）</t>
  </si>
  <si>
    <t>３．収支予算書（様式第４号）</t>
  </si>
  <si>
    <t>４．放課後児童支援員等名簿（様式第５号）</t>
  </si>
  <si>
    <t>５．児童在籍簿（様式第６号）</t>
  </si>
  <si>
    <t>様式第１号</t>
    <rPh sb="0" eb="2">
      <t>ヨウシキ</t>
    </rPh>
    <rPh sb="2" eb="3">
      <t>ダイ</t>
    </rPh>
    <rPh sb="4" eb="5">
      <t>ゴウ</t>
    </rPh>
    <phoneticPr fontId="6"/>
  </si>
  <si>
    <t>住　所</t>
    <rPh sb="0" eb="1">
      <t>ジュウ</t>
    </rPh>
    <rPh sb="2" eb="3">
      <t>ショ</t>
    </rPh>
    <phoneticPr fontId="6"/>
  </si>
  <si>
    <t>氏　名</t>
    <rPh sb="0" eb="1">
      <t>シ</t>
    </rPh>
    <rPh sb="2" eb="3">
      <t>ナ</t>
    </rPh>
    <phoneticPr fontId="6"/>
  </si>
  <si>
    <t>住　所：</t>
    <phoneticPr fontId="6"/>
  </si>
  <si>
    <t>佐世保市</t>
    <rPh sb="0" eb="4">
      <t>サセボシ</t>
    </rPh>
    <phoneticPr fontId="6"/>
  </si>
  <si>
    <t>人</t>
    <rPh sb="0" eb="1">
      <t>ニン</t>
    </rPh>
    <phoneticPr fontId="6"/>
  </si>
  <si>
    <t>2年生</t>
    <rPh sb="1" eb="3">
      <t>ネンセイ</t>
    </rPh>
    <phoneticPr fontId="6"/>
  </si>
  <si>
    <t>３年生</t>
    <rPh sb="1" eb="3">
      <t>ネンセイ</t>
    </rPh>
    <phoneticPr fontId="6"/>
  </si>
  <si>
    <t>4年生</t>
    <rPh sb="1" eb="3">
      <t>ネンセイ</t>
    </rPh>
    <phoneticPr fontId="6"/>
  </si>
  <si>
    <t>5年生</t>
    <rPh sb="1" eb="3">
      <t>ネンセイ</t>
    </rPh>
    <phoneticPr fontId="6"/>
  </si>
  <si>
    <t>６年生</t>
    <rPh sb="1" eb="3">
      <t>ネンセイ</t>
    </rPh>
    <phoneticPr fontId="6"/>
  </si>
  <si>
    <t>（塾や習い事、保護者就労により週のうち数日利用）　　</t>
    <phoneticPr fontId="6"/>
  </si>
  <si>
    <r>
      <t>一時的に利用する平均児童数　</t>
    </r>
    <r>
      <rPr>
        <u/>
        <sz val="12"/>
        <color theme="1"/>
        <rFont val="HGPｺﾞｼｯｸM"/>
        <family val="3"/>
        <charset val="128"/>
      </rPr>
      <t/>
    </r>
    <phoneticPr fontId="6"/>
  </si>
  <si>
    <t>申請者（児童クラブ代表者）</t>
    <rPh sb="0" eb="3">
      <t>シンセイシャ</t>
    </rPh>
    <rPh sb="4" eb="6">
      <t>ジドウ</t>
    </rPh>
    <rPh sb="9" eb="12">
      <t>ダイヒョウシャ</t>
    </rPh>
    <phoneticPr fontId="6"/>
  </si>
  <si>
    <t>（継続して利用する前提の申し込み）</t>
    <phoneticPr fontId="6"/>
  </si>
  <si>
    <t>ＦＡＸ：</t>
    <phoneticPr fontId="6"/>
  </si>
  <si>
    <t>法人・代表者</t>
  </si>
  <si>
    <t>代表者住所</t>
  </si>
  <si>
    <t>障がい児数</t>
  </si>
  <si>
    <t>児童支援員数</t>
  </si>
  <si>
    <t>年間活動日数</t>
  </si>
  <si>
    <t>送迎の有無</t>
  </si>
  <si>
    <t>開設時間</t>
  </si>
  <si>
    <t>月</t>
  </si>
  <si>
    <t>行　　　事　　　名</t>
  </si>
  <si>
    <t>№</t>
  </si>
  <si>
    <t>氏　　　　名</t>
  </si>
  <si>
    <t>性別</t>
  </si>
  <si>
    <t>資格の種類</t>
  </si>
  <si>
    <t>様式第５号</t>
    <rPh sb="0" eb="2">
      <t>ヨウシキ</t>
    </rPh>
    <rPh sb="2" eb="3">
      <t>ダイ</t>
    </rPh>
    <rPh sb="4" eb="5">
      <t>ゴウ</t>
    </rPh>
    <phoneticPr fontId="6"/>
  </si>
  <si>
    <t>人</t>
    <rPh sb="0" eb="1">
      <t>ニン</t>
    </rPh>
    <phoneticPr fontId="6"/>
  </si>
  <si>
    <t>人・非常勤</t>
    <rPh sb="0" eb="1">
      <t>ニン</t>
    </rPh>
    <rPh sb="2" eb="5">
      <t>ヒジョウキン</t>
    </rPh>
    <phoneticPr fontId="6"/>
  </si>
  <si>
    <t>人・その他</t>
    <rPh sb="0" eb="1">
      <t>ニン</t>
    </rPh>
    <rPh sb="4" eb="5">
      <t>タ</t>
    </rPh>
    <phoneticPr fontId="6"/>
  </si>
  <si>
    <t>（内　支援員</t>
    <rPh sb="1" eb="2">
      <t>ウチ</t>
    </rPh>
    <rPh sb="3" eb="5">
      <t>シエン</t>
    </rPh>
    <rPh sb="5" eb="6">
      <t>イン</t>
    </rPh>
    <phoneticPr fontId="6"/>
  </si>
  <si>
    <t>運営主体</t>
    <rPh sb="0" eb="2">
      <t>ウンエイ</t>
    </rPh>
    <rPh sb="2" eb="4">
      <t>シュタイ</t>
    </rPh>
    <phoneticPr fontId="6"/>
  </si>
  <si>
    <t>活動場所</t>
    <rPh sb="0" eb="2">
      <t>カツドウ</t>
    </rPh>
    <rPh sb="2" eb="4">
      <t>バショ</t>
    </rPh>
    <phoneticPr fontId="6"/>
  </si>
  <si>
    <t>㎡</t>
    <phoneticPr fontId="6"/>
  </si>
  <si>
    <t>（内専用区画面積</t>
    <rPh sb="1" eb="2">
      <t>ウチ</t>
    </rPh>
    <rPh sb="2" eb="4">
      <t>センヨウ</t>
    </rPh>
    <rPh sb="4" eb="6">
      <t>クカク</t>
    </rPh>
    <rPh sb="6" eb="8">
      <t>メンセキ</t>
    </rPh>
    <phoneticPr fontId="6"/>
  </si>
  <si>
    <t>土曜日</t>
    <rPh sb="0" eb="3">
      <t>ドヨウビ</t>
    </rPh>
    <phoneticPr fontId="6"/>
  </si>
  <si>
    <t>日</t>
    <rPh sb="0" eb="1">
      <t>ニチ</t>
    </rPh>
    <phoneticPr fontId="6"/>
  </si>
  <si>
    <t>その他</t>
    <rPh sb="2" eb="3">
      <t>タ</t>
    </rPh>
    <phoneticPr fontId="6"/>
  </si>
  <si>
    <t>１．開設場所等</t>
    <rPh sb="2" eb="4">
      <t>カイセツ</t>
    </rPh>
    <rPh sb="4" eb="6">
      <t>バショ</t>
    </rPh>
    <rPh sb="6" eb="7">
      <t>トウ</t>
    </rPh>
    <phoneticPr fontId="6"/>
  </si>
  <si>
    <t>様式第２号-①</t>
    <rPh sb="0" eb="2">
      <t>ヨウシキ</t>
    </rPh>
    <rPh sb="2" eb="3">
      <t>ダイ</t>
    </rPh>
    <rPh sb="4" eb="5">
      <t>ゴウ</t>
    </rPh>
    <phoneticPr fontId="6"/>
  </si>
  <si>
    <t>児　童　ク　ラ　ブ　年　間　計　画　書</t>
    <rPh sb="0" eb="1">
      <t>ジ</t>
    </rPh>
    <rPh sb="2" eb="3">
      <t>ワラベ</t>
    </rPh>
    <rPh sb="10" eb="11">
      <t>ネン</t>
    </rPh>
    <rPh sb="12" eb="13">
      <t>アイダ</t>
    </rPh>
    <rPh sb="14" eb="15">
      <t>ケイ</t>
    </rPh>
    <rPh sb="16" eb="17">
      <t>ガ</t>
    </rPh>
    <rPh sb="18" eb="19">
      <t>ショ</t>
    </rPh>
    <phoneticPr fontId="6"/>
  </si>
  <si>
    <t>～</t>
    <phoneticPr fontId="6"/>
  </si>
  <si>
    <t>時間）</t>
    <rPh sb="0" eb="2">
      <t>ジカン</t>
    </rPh>
    <phoneticPr fontId="6"/>
  </si>
  <si>
    <t>円（</t>
    <rPh sb="0" eb="1">
      <t>エン</t>
    </rPh>
    <phoneticPr fontId="6"/>
  </si>
  <si>
    <t>円）</t>
    <rPh sb="0" eb="1">
      <t>エン</t>
    </rPh>
    <phoneticPr fontId="6"/>
  </si>
  <si>
    <t>4年生</t>
    <rPh sb="1" eb="3">
      <t>ネンセイ</t>
    </rPh>
    <phoneticPr fontId="6"/>
  </si>
  <si>
    <t>円　（</t>
    <rPh sb="0" eb="1">
      <t>エン</t>
    </rPh>
    <phoneticPr fontId="6"/>
  </si>
  <si>
    <t>5年生</t>
    <rPh sb="1" eb="3">
      <t>ネンセイ</t>
    </rPh>
    <phoneticPr fontId="6"/>
  </si>
  <si>
    <t>6年生</t>
    <rPh sb="1" eb="3">
      <t>ネンセイ</t>
    </rPh>
    <phoneticPr fontId="6"/>
  </si>
  <si>
    <t>１年生</t>
    <phoneticPr fontId="6"/>
  </si>
  <si>
    <t>２年生</t>
    <phoneticPr fontId="6"/>
  </si>
  <si>
    <t>３年生</t>
    <phoneticPr fontId="6"/>
  </si>
  <si>
    <t>面積　　</t>
    <phoneticPr fontId="6"/>
  </si>
  <si>
    <t>（1年生～3年生</t>
    <rPh sb="2" eb="4">
      <t>ネンセイ</t>
    </rPh>
    <rPh sb="6" eb="8">
      <t>ネンセイ</t>
    </rPh>
    <phoneticPr fontId="6"/>
  </si>
  <si>
    <t>（平　日）　</t>
    <phoneticPr fontId="6"/>
  </si>
  <si>
    <t>（土曜日）</t>
    <phoneticPr fontId="6"/>
  </si>
  <si>
    <t>（長期休暇）</t>
    <phoneticPr fontId="6"/>
  </si>
  <si>
    <t>円</t>
    <rPh sb="0" eb="1">
      <t>エン</t>
    </rPh>
    <phoneticPr fontId="6"/>
  </si>
  <si>
    <t>円（月額・日額）</t>
    <rPh sb="0" eb="1">
      <t>エン</t>
    </rPh>
    <rPh sb="2" eb="4">
      <t>ゲツガク</t>
    </rPh>
    <rPh sb="5" eb="7">
      <t>ニチガク</t>
    </rPh>
    <phoneticPr fontId="6"/>
  </si>
  <si>
    <t>送迎時の費用　　　　　</t>
    <phoneticPr fontId="6"/>
  </si>
  <si>
    <t>人）</t>
    <rPh sb="0" eb="1">
      <t>ニン</t>
    </rPh>
    <phoneticPr fontId="6"/>
  </si>
  <si>
    <t>電話</t>
    <rPh sb="0" eb="2">
      <t>デンワ</t>
    </rPh>
    <phoneticPr fontId="6"/>
  </si>
  <si>
    <t>（月額家賃</t>
    <rPh sb="1" eb="3">
      <t>ゲツガク</t>
    </rPh>
    <rPh sb="3" eb="5">
      <t>ヤチン</t>
    </rPh>
    <phoneticPr fontId="6"/>
  </si>
  <si>
    <t>㎡）</t>
    <phoneticPr fontId="6"/>
  </si>
  <si>
    <t>（内　常勤</t>
    <rPh sb="1" eb="2">
      <t>ウチ</t>
    </rPh>
    <rPh sb="3" eb="5">
      <t>ジョウキン</t>
    </rPh>
    <phoneticPr fontId="6"/>
  </si>
  <si>
    <t>４年生以上</t>
    <rPh sb="1" eb="3">
      <t>ネンセイ</t>
    </rPh>
    <rPh sb="3" eb="5">
      <t>イジョウ</t>
    </rPh>
    <phoneticPr fontId="6"/>
  </si>
  <si>
    <t>①   登録人数合計　</t>
    <phoneticPr fontId="6"/>
  </si>
  <si>
    <t>②   平均利用人数合計</t>
    <phoneticPr fontId="6"/>
  </si>
  <si>
    <t>　（内訳）　</t>
    <phoneticPr fontId="6"/>
  </si>
  <si>
    <r>
      <t>毎日利用する児童数　　　</t>
    </r>
    <r>
      <rPr>
        <u/>
        <sz val="11"/>
        <color theme="1"/>
        <rFont val="HGPｺﾞｼｯｸM"/>
        <family val="3"/>
        <charset val="128"/>
      </rPr>
      <t>　　　　　</t>
    </r>
    <phoneticPr fontId="6"/>
  </si>
  <si>
    <r>
      <rPr>
        <sz val="10"/>
        <color theme="1"/>
        <rFont val="HGPｺﾞｼｯｸM"/>
        <family val="3"/>
        <charset val="128"/>
      </rPr>
      <t>（内訳）</t>
    </r>
    <r>
      <rPr>
        <sz val="11"/>
        <color theme="1"/>
        <rFont val="HGPｺﾞｼｯｸM"/>
        <family val="3"/>
        <charset val="128"/>
      </rPr>
      <t>　　　　　　　
　　　　 1年生</t>
    </r>
    <phoneticPr fontId="6"/>
  </si>
  <si>
    <t>児 童 ク ラ ブ の 名 称</t>
    <phoneticPr fontId="6"/>
  </si>
  <si>
    <t>開　設　年　月　日</t>
    <phoneticPr fontId="6"/>
  </si>
  <si>
    <t>開　設　の　所　在　地</t>
    <phoneticPr fontId="6"/>
  </si>
  <si>
    <t>添　　付　　書　　類</t>
    <phoneticPr fontId="6"/>
  </si>
  <si>
    <t>名　　　称</t>
    <phoneticPr fontId="6"/>
  </si>
  <si>
    <t>保　育　料</t>
    <phoneticPr fontId="6"/>
  </si>
  <si>
    <t>年　間　行　事　計　画</t>
    <phoneticPr fontId="6"/>
  </si>
  <si>
    <t>様式第３号</t>
    <rPh sb="0" eb="2">
      <t>ヨウシキ</t>
    </rPh>
    <rPh sb="2" eb="3">
      <t>ダイ</t>
    </rPh>
    <rPh sb="4" eb="5">
      <t>ゴウ</t>
    </rPh>
    <phoneticPr fontId="6"/>
  </si>
  <si>
    <t>人・補助員</t>
    <rPh sb="0" eb="1">
      <t>ニン</t>
    </rPh>
    <rPh sb="2" eb="5">
      <t>ホジョイン</t>
    </rPh>
    <phoneticPr fontId="6"/>
  </si>
  <si>
    <t>※有りの場合、送迎バス等の利用人数（</t>
    <rPh sb="1" eb="2">
      <t>ア</t>
    </rPh>
    <rPh sb="4" eb="6">
      <t>バアイ</t>
    </rPh>
    <rPh sb="7" eb="9">
      <t>ソウゲイ</t>
    </rPh>
    <rPh sb="11" eb="12">
      <t>トウ</t>
    </rPh>
    <rPh sb="13" eb="15">
      <t>リヨウ</t>
    </rPh>
    <rPh sb="15" eb="17">
      <t>ニンズウ</t>
    </rPh>
    <phoneticPr fontId="6"/>
  </si>
  <si>
    <t>(</t>
    <phoneticPr fontId="6"/>
  </si>
  <si>
    <t>～</t>
    <phoneticPr fontId="6"/>
  </si>
  <si>
    <t>）</t>
    <phoneticPr fontId="6"/>
  </si>
  <si>
    <t>迄</t>
    <rPh sb="0" eb="1">
      <t>マデ</t>
    </rPh>
    <phoneticPr fontId="6"/>
  </si>
  <si>
    <t>（</t>
  </si>
  <si>
    <t>佐世保市</t>
    <phoneticPr fontId="6"/>
  </si>
  <si>
    <t>第４号様式‐①</t>
    <rPh sb="0" eb="1">
      <t>ダイ</t>
    </rPh>
    <rPh sb="2" eb="3">
      <t>ゴウ</t>
    </rPh>
    <rPh sb="3" eb="5">
      <t>ヨウシキ</t>
    </rPh>
    <phoneticPr fontId="20"/>
  </si>
  <si>
    <t>児童クラブ名：</t>
    <rPh sb="0" eb="2">
      <t>ジドウ</t>
    </rPh>
    <rPh sb="5" eb="6">
      <t>メイ</t>
    </rPh>
    <phoneticPr fontId="20"/>
  </si>
  <si>
    <t>（収入）</t>
    <rPh sb="1" eb="3">
      <t>シュウニュウ</t>
    </rPh>
    <phoneticPr fontId="20"/>
  </si>
  <si>
    <t>項　目</t>
    <rPh sb="0" eb="1">
      <t>コウ</t>
    </rPh>
    <rPh sb="2" eb="3">
      <t>メ</t>
    </rPh>
    <phoneticPr fontId="20"/>
  </si>
  <si>
    <t>金　額（円）</t>
    <rPh sb="0" eb="1">
      <t>キン</t>
    </rPh>
    <rPh sb="2" eb="3">
      <t>ガク</t>
    </rPh>
    <rPh sb="4" eb="5">
      <t>エン</t>
    </rPh>
    <phoneticPr fontId="20"/>
  </si>
  <si>
    <t>説　明</t>
    <phoneticPr fontId="20"/>
  </si>
  <si>
    <t>（１）</t>
    <phoneticPr fontId="20"/>
  </si>
  <si>
    <t>児童クラブ事業運営委託料</t>
    <phoneticPr fontId="20"/>
  </si>
  <si>
    <t>①</t>
    <phoneticPr fontId="20"/>
  </si>
  <si>
    <t>基本額</t>
    <rPh sb="0" eb="2">
      <t>キホン</t>
    </rPh>
    <rPh sb="2" eb="3">
      <t>ガク</t>
    </rPh>
    <phoneticPr fontId="20"/>
  </si>
  <si>
    <t>②</t>
    <phoneticPr fontId="20"/>
  </si>
  <si>
    <t>開設日数加算</t>
    <rPh sb="0" eb="2">
      <t>カイセツ</t>
    </rPh>
    <rPh sb="2" eb="4">
      <t>ニッスウ</t>
    </rPh>
    <rPh sb="4" eb="6">
      <t>カサン</t>
    </rPh>
    <phoneticPr fontId="20"/>
  </si>
  <si>
    <t>③</t>
    <phoneticPr fontId="20"/>
  </si>
  <si>
    <t>障害児受入推進加算</t>
    <rPh sb="0" eb="2">
      <t>ショウガイ</t>
    </rPh>
    <rPh sb="3" eb="5">
      <t>ウケイレ</t>
    </rPh>
    <rPh sb="5" eb="7">
      <t>スイシン</t>
    </rPh>
    <rPh sb="7" eb="9">
      <t>カサン</t>
    </rPh>
    <phoneticPr fontId="20"/>
  </si>
  <si>
    <t>④</t>
    <phoneticPr fontId="20"/>
  </si>
  <si>
    <t>長期休暇加算</t>
    <rPh sb="0" eb="2">
      <t>チョウキ</t>
    </rPh>
    <rPh sb="2" eb="4">
      <t>キュウカ</t>
    </rPh>
    <rPh sb="4" eb="6">
      <t>カサン</t>
    </rPh>
    <phoneticPr fontId="20"/>
  </si>
  <si>
    <t>⑤</t>
    <phoneticPr fontId="20"/>
  </si>
  <si>
    <t>長時間開所加算（平日）</t>
    <rPh sb="0" eb="3">
      <t>チョウジカン</t>
    </rPh>
    <rPh sb="3" eb="5">
      <t>カイショ</t>
    </rPh>
    <rPh sb="5" eb="7">
      <t>カサン</t>
    </rPh>
    <rPh sb="8" eb="10">
      <t>ヘイジツ</t>
    </rPh>
    <phoneticPr fontId="20"/>
  </si>
  <si>
    <t>⑥</t>
    <phoneticPr fontId="20"/>
  </si>
  <si>
    <t>支援員処遇改善加算</t>
    <rPh sb="0" eb="2">
      <t>シエン</t>
    </rPh>
    <rPh sb="2" eb="3">
      <t>イン</t>
    </rPh>
    <rPh sb="3" eb="5">
      <t>ショグウ</t>
    </rPh>
    <rPh sb="5" eb="7">
      <t>カイゼン</t>
    </rPh>
    <rPh sb="7" eb="9">
      <t>カサン</t>
    </rPh>
    <phoneticPr fontId="20"/>
  </si>
  <si>
    <t>⑦</t>
    <phoneticPr fontId="20"/>
  </si>
  <si>
    <t>⑧</t>
    <phoneticPr fontId="20"/>
  </si>
  <si>
    <t>小規模クラブ加算</t>
    <rPh sb="0" eb="3">
      <t>ショウキボ</t>
    </rPh>
    <rPh sb="6" eb="8">
      <t>カサン</t>
    </rPh>
    <phoneticPr fontId="20"/>
  </si>
  <si>
    <t>⑨</t>
    <phoneticPr fontId="20"/>
  </si>
  <si>
    <t>キャリアアップ処遇改善①</t>
    <rPh sb="7" eb="9">
      <t>ショグウ</t>
    </rPh>
    <rPh sb="9" eb="11">
      <t>カイゼン</t>
    </rPh>
    <phoneticPr fontId="20"/>
  </si>
  <si>
    <t>⑩</t>
    <phoneticPr fontId="20"/>
  </si>
  <si>
    <t>キャリアアップ処遇改善②</t>
    <rPh sb="7" eb="9">
      <t>ショグウ</t>
    </rPh>
    <rPh sb="9" eb="11">
      <t>カイゼン</t>
    </rPh>
    <phoneticPr fontId="20"/>
  </si>
  <si>
    <t>⑪</t>
    <phoneticPr fontId="20"/>
  </si>
  <si>
    <t>キャリアアップ処遇改善③</t>
    <rPh sb="7" eb="9">
      <t>ショグウ</t>
    </rPh>
    <rPh sb="9" eb="11">
      <t>カイゼン</t>
    </rPh>
    <phoneticPr fontId="20"/>
  </si>
  <si>
    <t>⑫</t>
    <phoneticPr fontId="20"/>
  </si>
  <si>
    <t>長期休暇支援加算</t>
    <phoneticPr fontId="20"/>
  </si>
  <si>
    <t>⑬</t>
    <phoneticPr fontId="20"/>
  </si>
  <si>
    <t>家賃補助</t>
    <rPh sb="0" eb="2">
      <t>ヤチン</t>
    </rPh>
    <rPh sb="2" eb="4">
      <t>ホジョ</t>
    </rPh>
    <phoneticPr fontId="20"/>
  </si>
  <si>
    <t>（２）</t>
  </si>
  <si>
    <t>保護者負担金</t>
    <phoneticPr fontId="20"/>
  </si>
  <si>
    <t>保　育　料</t>
    <phoneticPr fontId="20"/>
  </si>
  <si>
    <t>保　育　料（　　　時以降分）</t>
    <phoneticPr fontId="20"/>
  </si>
  <si>
    <t>おやつ代・昼食代等</t>
    <phoneticPr fontId="20"/>
  </si>
  <si>
    <t>その他　（行事費等）</t>
    <rPh sb="2" eb="3">
      <t>タ</t>
    </rPh>
    <rPh sb="5" eb="7">
      <t>ギョウジ</t>
    </rPh>
    <rPh sb="7" eb="8">
      <t>ヒ</t>
    </rPh>
    <rPh sb="8" eb="9">
      <t>トウ</t>
    </rPh>
    <phoneticPr fontId="20"/>
  </si>
  <si>
    <t>（３）</t>
    <phoneticPr fontId="20"/>
  </si>
  <si>
    <t>母子家庭等児童助成事業補助</t>
    <rPh sb="0" eb="2">
      <t>ボシ</t>
    </rPh>
    <rPh sb="2" eb="5">
      <t>カテイナド</t>
    </rPh>
    <rPh sb="5" eb="7">
      <t>ジドウ</t>
    </rPh>
    <rPh sb="7" eb="9">
      <t>ジョセイ</t>
    </rPh>
    <rPh sb="9" eb="11">
      <t>ジギョウ</t>
    </rPh>
    <rPh sb="11" eb="13">
      <t>ホジョ</t>
    </rPh>
    <phoneticPr fontId="20"/>
  </si>
  <si>
    <t>（４）</t>
  </si>
  <si>
    <t>その他の収入（寄付金等）</t>
    <rPh sb="2" eb="3">
      <t>タ</t>
    </rPh>
    <rPh sb="4" eb="6">
      <t>シュウニュウ</t>
    </rPh>
    <rPh sb="7" eb="10">
      <t>キフキン</t>
    </rPh>
    <rPh sb="10" eb="11">
      <t>トウ</t>
    </rPh>
    <phoneticPr fontId="20"/>
  </si>
  <si>
    <t>（５）</t>
  </si>
  <si>
    <t>前年度繰越金</t>
    <rPh sb="0" eb="3">
      <t>ゼンネンド</t>
    </rPh>
    <rPh sb="3" eb="5">
      <t>クリコシ</t>
    </rPh>
    <rPh sb="5" eb="6">
      <t>キン</t>
    </rPh>
    <phoneticPr fontId="20"/>
  </si>
  <si>
    <t>（６）</t>
  </si>
  <si>
    <r>
      <t xml:space="preserve">収入合計 </t>
    </r>
    <r>
      <rPr>
        <sz val="9"/>
        <rFont val="ＭＳ 明朝"/>
        <family val="1"/>
        <charset val="128"/>
      </rPr>
      <t>(1)+(2)+(3)+(4)＋(5)</t>
    </r>
    <rPh sb="0" eb="2">
      <t>シュウニュウ</t>
    </rPh>
    <phoneticPr fontId="20"/>
  </si>
  <si>
    <t>第４号様式‐②</t>
    <rPh sb="0" eb="1">
      <t>ダイ</t>
    </rPh>
    <rPh sb="2" eb="3">
      <t>ゴウ</t>
    </rPh>
    <rPh sb="3" eb="5">
      <t>ヨウシキ</t>
    </rPh>
    <phoneticPr fontId="20"/>
  </si>
  <si>
    <t>（支出）</t>
    <rPh sb="1" eb="3">
      <t>シシュツ</t>
    </rPh>
    <phoneticPr fontId="20"/>
  </si>
  <si>
    <t>人件費</t>
    <phoneticPr fontId="20"/>
  </si>
  <si>
    <t>常勤職員分</t>
    <rPh sb="0" eb="2">
      <t>ジョウキン</t>
    </rPh>
    <rPh sb="2" eb="4">
      <t>ショクイン</t>
    </rPh>
    <rPh sb="4" eb="5">
      <t>ブン</t>
    </rPh>
    <phoneticPr fontId="20"/>
  </si>
  <si>
    <r>
      <t xml:space="preserve">基本給
</t>
    </r>
    <r>
      <rPr>
        <sz val="10"/>
        <rFont val="ＭＳ 明朝"/>
        <family val="1"/>
        <charset val="128"/>
      </rPr>
      <t>(月給+諸手当+賞与)</t>
    </r>
    <rPh sb="0" eb="3">
      <t>キホンキュウ</t>
    </rPh>
    <rPh sb="5" eb="7">
      <t>ゲッキュウ</t>
    </rPh>
    <rPh sb="8" eb="11">
      <t>ショテアテ</t>
    </rPh>
    <rPh sb="12" eb="14">
      <t>ショウヨ</t>
    </rPh>
    <phoneticPr fontId="20"/>
  </si>
  <si>
    <t>超過勤務手当等</t>
    <rPh sb="0" eb="2">
      <t>チョウカ</t>
    </rPh>
    <rPh sb="2" eb="4">
      <t>キンム</t>
    </rPh>
    <rPh sb="4" eb="6">
      <t>テアテ</t>
    </rPh>
    <rPh sb="6" eb="7">
      <t>トウ</t>
    </rPh>
    <phoneticPr fontId="20"/>
  </si>
  <si>
    <t>通勤手当</t>
    <rPh sb="0" eb="2">
      <t>ツウキン</t>
    </rPh>
    <rPh sb="2" eb="4">
      <t>テアテ</t>
    </rPh>
    <phoneticPr fontId="20"/>
  </si>
  <si>
    <t>社会保険料・労働保険料</t>
    <rPh sb="0" eb="2">
      <t>シャカイ</t>
    </rPh>
    <rPh sb="2" eb="5">
      <t>ホケンリョウ</t>
    </rPh>
    <rPh sb="6" eb="8">
      <t>ロウドウ</t>
    </rPh>
    <rPh sb="8" eb="11">
      <t>ホケンリョウ</t>
    </rPh>
    <phoneticPr fontId="20"/>
  </si>
  <si>
    <t>健康診断料</t>
    <rPh sb="0" eb="2">
      <t>ケンコウ</t>
    </rPh>
    <rPh sb="2" eb="5">
      <t>シンダンリョウ</t>
    </rPh>
    <phoneticPr fontId="20"/>
  </si>
  <si>
    <t>その他</t>
    <rPh sb="2" eb="3">
      <t>タ</t>
    </rPh>
    <phoneticPr fontId="20"/>
  </si>
  <si>
    <t>非常勤職員等給料</t>
    <rPh sb="0" eb="3">
      <t>ヒジョウキン</t>
    </rPh>
    <rPh sb="3" eb="5">
      <t>ショクイン</t>
    </rPh>
    <rPh sb="5" eb="6">
      <t>トウ</t>
    </rPh>
    <rPh sb="6" eb="8">
      <t>キュウリョウ</t>
    </rPh>
    <phoneticPr fontId="20"/>
  </si>
  <si>
    <t>障害児受入職員配置経費</t>
    <rPh sb="0" eb="3">
      <t>ショウガイジ</t>
    </rPh>
    <rPh sb="3" eb="5">
      <t>ウケイレ</t>
    </rPh>
    <rPh sb="5" eb="7">
      <t>ショクイン</t>
    </rPh>
    <rPh sb="7" eb="9">
      <t>ハイチ</t>
    </rPh>
    <rPh sb="9" eb="11">
      <t>ケイヒ</t>
    </rPh>
    <phoneticPr fontId="20"/>
  </si>
  <si>
    <t>キャリアアップ処遇改善費</t>
    <rPh sb="7" eb="9">
      <t>ショグウ</t>
    </rPh>
    <rPh sb="9" eb="11">
      <t>カイゼン</t>
    </rPh>
    <rPh sb="11" eb="12">
      <t>ヒ</t>
    </rPh>
    <phoneticPr fontId="20"/>
  </si>
  <si>
    <t>管理運営費</t>
    <phoneticPr fontId="20"/>
  </si>
  <si>
    <t>保険料</t>
    <rPh sb="0" eb="3">
      <t>ホケンリョウ</t>
    </rPh>
    <phoneticPr fontId="20"/>
  </si>
  <si>
    <t>会議費</t>
    <rPh sb="0" eb="3">
      <t>カイギヒ</t>
    </rPh>
    <phoneticPr fontId="20"/>
  </si>
  <si>
    <t>光熱水費</t>
    <rPh sb="0" eb="2">
      <t>コウネツ</t>
    </rPh>
    <rPh sb="2" eb="3">
      <t>ミズ</t>
    </rPh>
    <rPh sb="3" eb="4">
      <t>ヒ</t>
    </rPh>
    <phoneticPr fontId="20"/>
  </si>
  <si>
    <t>電話料等通信費</t>
    <rPh sb="0" eb="3">
      <t>デンワリョウ</t>
    </rPh>
    <rPh sb="3" eb="4">
      <t>トウ</t>
    </rPh>
    <rPh sb="4" eb="7">
      <t>ツウシンヒ</t>
    </rPh>
    <phoneticPr fontId="20"/>
  </si>
  <si>
    <t>備品費</t>
    <rPh sb="0" eb="3">
      <t>ビヒンヒ</t>
    </rPh>
    <phoneticPr fontId="20"/>
  </si>
  <si>
    <t>消耗品費</t>
    <rPh sb="0" eb="3">
      <t>ショウモウヒン</t>
    </rPh>
    <rPh sb="3" eb="4">
      <t>ヒ</t>
    </rPh>
    <phoneticPr fontId="20"/>
  </si>
  <si>
    <t>修繕費</t>
    <rPh sb="0" eb="3">
      <t>シュウゼンヒ</t>
    </rPh>
    <phoneticPr fontId="20"/>
  </si>
  <si>
    <t>行事費</t>
    <rPh sb="0" eb="3">
      <t>ギョウジヒ</t>
    </rPh>
    <phoneticPr fontId="20"/>
  </si>
  <si>
    <t>研修費</t>
    <rPh sb="0" eb="3">
      <t>ケンシュウヒ</t>
    </rPh>
    <phoneticPr fontId="20"/>
  </si>
  <si>
    <t>防災用品費</t>
    <rPh sb="0" eb="2">
      <t>ボウサイ</t>
    </rPh>
    <rPh sb="2" eb="4">
      <t>ヨウヒン</t>
    </rPh>
    <rPh sb="4" eb="5">
      <t>ヒ</t>
    </rPh>
    <phoneticPr fontId="20"/>
  </si>
  <si>
    <t>児童処遇費</t>
    <phoneticPr fontId="20"/>
  </si>
  <si>
    <t>おやつ代</t>
    <rPh sb="3" eb="4">
      <t>ダイ</t>
    </rPh>
    <phoneticPr fontId="20"/>
  </si>
  <si>
    <t>教材費</t>
    <rPh sb="0" eb="3">
      <t>キョウザイヒ</t>
    </rPh>
    <phoneticPr fontId="20"/>
  </si>
  <si>
    <t>施設利用料</t>
    <phoneticPr fontId="20"/>
  </si>
  <si>
    <t>※　按分経費がある場合は、その根拠と率を説明欄に記入すること</t>
    <rPh sb="2" eb="4">
      <t>アンブン</t>
    </rPh>
    <rPh sb="4" eb="6">
      <t>ケイヒ</t>
    </rPh>
    <rPh sb="9" eb="11">
      <t>バアイ</t>
    </rPh>
    <rPh sb="15" eb="17">
      <t>コンキョ</t>
    </rPh>
    <rPh sb="18" eb="19">
      <t>リツ</t>
    </rPh>
    <rPh sb="20" eb="22">
      <t>セツメイ</t>
    </rPh>
    <rPh sb="22" eb="23">
      <t>ラン</t>
    </rPh>
    <rPh sb="24" eb="26">
      <t>キニュウ</t>
    </rPh>
    <phoneticPr fontId="20"/>
  </si>
  <si>
    <t>平均利用人数　45名</t>
    <rPh sb="0" eb="2">
      <t>ヘイキン</t>
    </rPh>
    <rPh sb="2" eb="4">
      <t>リヨウ</t>
    </rPh>
    <rPh sb="4" eb="6">
      <t>ニンズウ</t>
    </rPh>
    <rPh sb="9" eb="10">
      <t>メイ</t>
    </rPh>
    <phoneticPr fontId="20"/>
  </si>
  <si>
    <t>障害児　2名　支援員1名加配</t>
    <rPh sb="0" eb="3">
      <t>ショウガイジ</t>
    </rPh>
    <rPh sb="5" eb="6">
      <t>メイ</t>
    </rPh>
    <rPh sb="7" eb="9">
      <t>シエン</t>
    </rPh>
    <rPh sb="9" eb="10">
      <t>イン</t>
    </rPh>
    <rPh sb="11" eb="12">
      <t>メイ</t>
    </rPh>
    <rPh sb="12" eb="14">
      <t>カハイ</t>
    </rPh>
    <phoneticPr fontId="20"/>
  </si>
  <si>
    <t>別紙のとおり</t>
    <rPh sb="0" eb="2">
      <t>ベッシ</t>
    </rPh>
    <phoneticPr fontId="20"/>
  </si>
  <si>
    <t>131,000×2名</t>
    <rPh sb="9" eb="10">
      <t>メイ</t>
    </rPh>
    <phoneticPr fontId="20"/>
  </si>
  <si>
    <t>263,000×1名</t>
    <rPh sb="9" eb="10">
      <t>メイ</t>
    </rPh>
    <phoneticPr fontId="20"/>
  </si>
  <si>
    <t>394,000×1名</t>
    <rPh sb="9" eb="10">
      <t>メイ</t>
    </rPh>
    <phoneticPr fontId="20"/>
  </si>
  <si>
    <t>19,000×30日</t>
    <rPh sb="9" eb="10">
      <t>ニチ</t>
    </rPh>
    <phoneticPr fontId="20"/>
  </si>
  <si>
    <t>登録児童50人</t>
    <rPh sb="0" eb="2">
      <t>トウロク</t>
    </rPh>
    <rPh sb="2" eb="4">
      <t>ジドウ</t>
    </rPh>
    <rPh sb="6" eb="7">
      <t>ニン</t>
    </rPh>
    <phoneticPr fontId="20"/>
  </si>
  <si>
    <t>保育料</t>
    <phoneticPr fontId="20"/>
  </si>
  <si>
    <t>10,000円×50人×12か月</t>
    <rPh sb="6" eb="7">
      <t>エン</t>
    </rPh>
    <rPh sb="10" eb="11">
      <t>ニン</t>
    </rPh>
    <rPh sb="15" eb="16">
      <t>ゲツ</t>
    </rPh>
    <phoneticPr fontId="20"/>
  </si>
  <si>
    <r>
      <t>保　育　料（　</t>
    </r>
    <r>
      <rPr>
        <b/>
        <sz val="11"/>
        <rFont val="ＭＳ 明朝"/>
        <family val="1"/>
        <charset val="128"/>
      </rPr>
      <t>１９</t>
    </r>
    <r>
      <rPr>
        <sz val="11"/>
        <rFont val="ＭＳ 明朝"/>
        <family val="1"/>
        <charset val="128"/>
      </rPr>
      <t>時以降分）</t>
    </r>
    <phoneticPr fontId="20"/>
  </si>
  <si>
    <t>５00円（月額）×5人×12か月</t>
    <rPh sb="3" eb="4">
      <t>エン</t>
    </rPh>
    <rPh sb="5" eb="7">
      <t>ゲツガク</t>
    </rPh>
    <rPh sb="10" eb="11">
      <t>ニン</t>
    </rPh>
    <rPh sb="15" eb="16">
      <t>ゲツ</t>
    </rPh>
    <phoneticPr fontId="20"/>
  </si>
  <si>
    <t>2,000円×50人×12か月</t>
    <rPh sb="5" eb="6">
      <t>エン</t>
    </rPh>
    <rPh sb="9" eb="10">
      <t>ニン</t>
    </rPh>
    <rPh sb="14" eb="15">
      <t>ゲツ</t>
    </rPh>
    <phoneticPr fontId="20"/>
  </si>
  <si>
    <t>その他　　（入会金）</t>
    <rPh sb="2" eb="3">
      <t>タ</t>
    </rPh>
    <rPh sb="6" eb="9">
      <t>ニュウカイキン</t>
    </rPh>
    <phoneticPr fontId="20"/>
  </si>
  <si>
    <t>3000円×10人（新1年生）</t>
    <rPh sb="4" eb="5">
      <t>エン</t>
    </rPh>
    <rPh sb="8" eb="9">
      <t>ニン</t>
    </rPh>
    <rPh sb="10" eb="11">
      <t>シン</t>
    </rPh>
    <rPh sb="12" eb="14">
      <t>ネンセイ</t>
    </rPh>
    <phoneticPr fontId="20"/>
  </si>
  <si>
    <t>5,000円×１１人×12か月</t>
    <rPh sb="5" eb="6">
      <t>エン</t>
    </rPh>
    <rPh sb="9" eb="10">
      <t>ニン</t>
    </rPh>
    <rPh sb="14" eb="15">
      <t>ゲツ</t>
    </rPh>
    <phoneticPr fontId="20"/>
  </si>
  <si>
    <t>(1)</t>
    <phoneticPr fontId="20"/>
  </si>
  <si>
    <t>①2,500,000/年
（内、処遇改善100,000）</t>
    <rPh sb="11" eb="12">
      <t>ウチ</t>
    </rPh>
    <rPh sb="14" eb="16">
      <t>ショグウ</t>
    </rPh>
    <rPh sb="16" eb="18">
      <t>カイゼン</t>
    </rPh>
    <phoneticPr fontId="20"/>
  </si>
  <si>
    <t>②2,500,000/年
（内、処遇改善100,000）</t>
    <phoneticPr fontId="20"/>
  </si>
  <si>
    <t>1,650円×100時間</t>
    <rPh sb="5" eb="6">
      <t>エン</t>
    </rPh>
    <rPh sb="10" eb="12">
      <t>ジカン</t>
    </rPh>
    <phoneticPr fontId="20"/>
  </si>
  <si>
    <t>10,000×12か月，5,000×12か月</t>
    <rPh sb="10" eb="11">
      <t>ゲツ</t>
    </rPh>
    <rPh sb="21" eb="22">
      <t>ゲツ</t>
    </rPh>
    <phoneticPr fontId="20"/>
  </si>
  <si>
    <t>6,450円×2名、検便費用</t>
    <rPh sb="5" eb="6">
      <t>エン</t>
    </rPh>
    <rPh sb="8" eb="9">
      <t>メイ</t>
    </rPh>
    <rPh sb="10" eb="12">
      <t>ケンベン</t>
    </rPh>
    <rPh sb="12" eb="14">
      <t>ヒヨウ</t>
    </rPh>
    <phoneticPr fontId="20"/>
  </si>
  <si>
    <t>時給1,500円×2時間×25日×2名
日給5,400円×150日×2名　　他</t>
    <rPh sb="20" eb="22">
      <t>ニッキュウ</t>
    </rPh>
    <rPh sb="27" eb="28">
      <t>エン</t>
    </rPh>
    <rPh sb="32" eb="33">
      <t>ニチ</t>
    </rPh>
    <rPh sb="35" eb="36">
      <t>メイ</t>
    </rPh>
    <rPh sb="38" eb="39">
      <t>ホカ</t>
    </rPh>
    <phoneticPr fontId="20"/>
  </si>
  <si>
    <t>月給150,000×12か月×2名
交通費5,000×12か月×2名　　　　他</t>
    <rPh sb="0" eb="2">
      <t>ゲッキュウ</t>
    </rPh>
    <rPh sb="13" eb="14">
      <t>ゲツ</t>
    </rPh>
    <rPh sb="16" eb="17">
      <t>メイ</t>
    </rPh>
    <rPh sb="18" eb="21">
      <t>コウツウヒ</t>
    </rPh>
    <rPh sb="30" eb="31">
      <t>ゲツ</t>
    </rPh>
    <rPh sb="33" eb="34">
      <t>メイ</t>
    </rPh>
    <rPh sb="38" eb="39">
      <t>ホカ</t>
    </rPh>
    <phoneticPr fontId="20"/>
  </si>
  <si>
    <t>(2)</t>
    <phoneticPr fontId="20"/>
  </si>
  <si>
    <t>施設賠償保険、傷害保険</t>
    <rPh sb="0" eb="2">
      <t>シセツ</t>
    </rPh>
    <rPh sb="2" eb="4">
      <t>バイショウ</t>
    </rPh>
    <rPh sb="4" eb="6">
      <t>ホケン</t>
    </rPh>
    <rPh sb="7" eb="9">
      <t>ショウガイ</t>
    </rPh>
    <rPh sb="9" eb="11">
      <t>ホケン</t>
    </rPh>
    <phoneticPr fontId="20"/>
  </si>
  <si>
    <t>コピー代</t>
    <phoneticPr fontId="20"/>
  </si>
  <si>
    <t>電気、ガス、水道</t>
    <rPh sb="0" eb="2">
      <t>デンキ</t>
    </rPh>
    <rPh sb="6" eb="8">
      <t>スイドウ</t>
    </rPh>
    <phoneticPr fontId="20"/>
  </si>
  <si>
    <t>電話、郵便代</t>
    <rPh sb="0" eb="2">
      <t>デンワ</t>
    </rPh>
    <rPh sb="3" eb="5">
      <t>ユウビン</t>
    </rPh>
    <rPh sb="5" eb="6">
      <t>ダイ</t>
    </rPh>
    <phoneticPr fontId="20"/>
  </si>
  <si>
    <t>棚、机購入</t>
    <rPh sb="0" eb="1">
      <t>タナ</t>
    </rPh>
    <rPh sb="2" eb="3">
      <t>ツクエ</t>
    </rPh>
    <rPh sb="3" eb="5">
      <t>コウニュウ</t>
    </rPh>
    <phoneticPr fontId="20"/>
  </si>
  <si>
    <t>文房具等購入</t>
    <rPh sb="0" eb="3">
      <t>ブンボウグ</t>
    </rPh>
    <rPh sb="3" eb="4">
      <t>トウ</t>
    </rPh>
    <rPh sb="4" eb="6">
      <t>コウニュウ</t>
    </rPh>
    <phoneticPr fontId="20"/>
  </si>
  <si>
    <t>ガラス、遊具修繕</t>
    <rPh sb="4" eb="6">
      <t>ユウグ</t>
    </rPh>
    <rPh sb="6" eb="8">
      <t>シュウゼン</t>
    </rPh>
    <phoneticPr fontId="20"/>
  </si>
  <si>
    <t>地域まつり参加費・キャンプ・誕生会</t>
    <rPh sb="0" eb="2">
      <t>チイキ</t>
    </rPh>
    <rPh sb="5" eb="7">
      <t>サンカ</t>
    </rPh>
    <rPh sb="7" eb="8">
      <t>ヒ</t>
    </rPh>
    <rPh sb="14" eb="17">
      <t>タンジョウカイ</t>
    </rPh>
    <phoneticPr fontId="20"/>
  </si>
  <si>
    <t>研修参加費</t>
    <rPh sb="0" eb="2">
      <t>ケンシュウ</t>
    </rPh>
    <rPh sb="2" eb="4">
      <t>サンカ</t>
    </rPh>
    <rPh sb="4" eb="5">
      <t>ヒ</t>
    </rPh>
    <phoneticPr fontId="20"/>
  </si>
  <si>
    <t>消火器購入</t>
    <rPh sb="0" eb="3">
      <t>ショウカキ</t>
    </rPh>
    <rPh sb="3" eb="5">
      <t>コウニュウ</t>
    </rPh>
    <phoneticPr fontId="20"/>
  </si>
  <si>
    <t>振込手数料、各種会費　他</t>
    <rPh sb="0" eb="2">
      <t>フリコミ</t>
    </rPh>
    <rPh sb="2" eb="5">
      <t>テスウリョウ</t>
    </rPh>
    <rPh sb="6" eb="8">
      <t>カクシュ</t>
    </rPh>
    <rPh sb="8" eb="10">
      <t>カイヒ</t>
    </rPh>
    <phoneticPr fontId="20"/>
  </si>
  <si>
    <t>(3)</t>
    <phoneticPr fontId="20"/>
  </si>
  <si>
    <t>2,000円×50人×12か月</t>
    <rPh sb="4" eb="5">
      <t>エン</t>
    </rPh>
    <rPh sb="8" eb="9">
      <t>ニン</t>
    </rPh>
    <rPh sb="13" eb="14">
      <t>ゲツ</t>
    </rPh>
    <phoneticPr fontId="20"/>
  </si>
  <si>
    <t>ノート・本他</t>
    <rPh sb="3" eb="4">
      <t>ホン</t>
    </rPh>
    <phoneticPr fontId="20"/>
  </si>
  <si>
    <t>(4)</t>
    <phoneticPr fontId="20"/>
  </si>
  <si>
    <t>母子家庭等児童助成事業補助</t>
    <phoneticPr fontId="20"/>
  </si>
  <si>
    <t>5,000円×１１人×12か月</t>
    <phoneticPr fontId="20"/>
  </si>
  <si>
    <t>(5)</t>
    <phoneticPr fontId="20"/>
  </si>
  <si>
    <t>120,000円×12か月
（契約書別紙のとおり）</t>
    <rPh sb="6" eb="7">
      <t>エン</t>
    </rPh>
    <rPh sb="11" eb="12">
      <t>ゲツ</t>
    </rPh>
    <rPh sb="15" eb="18">
      <t>ケイヤクショ</t>
    </rPh>
    <rPh sb="18" eb="20">
      <t>ベッシ</t>
    </rPh>
    <phoneticPr fontId="20"/>
  </si>
  <si>
    <t>(6)</t>
    <phoneticPr fontId="20"/>
  </si>
  <si>
    <t>(7)</t>
    <phoneticPr fontId="20"/>
  </si>
  <si>
    <r>
      <t xml:space="preserve">支出合計 </t>
    </r>
    <r>
      <rPr>
        <sz val="9"/>
        <rFont val="ＭＳ 明朝"/>
        <family val="1"/>
        <charset val="128"/>
      </rPr>
      <t>(1)+(2)+(3)+(4)+(5)＋(6)</t>
    </r>
    <rPh sb="0" eb="2">
      <t>シシュツ</t>
    </rPh>
    <phoneticPr fontId="20"/>
  </si>
  <si>
    <t>様式第６号　　　児童在籍簿（入所児童家庭状況調）</t>
    <rPh sb="0" eb="2">
      <t>ヨウシキ</t>
    </rPh>
    <rPh sb="2" eb="3">
      <t>ダイ</t>
    </rPh>
    <rPh sb="4" eb="5">
      <t>ゴウ</t>
    </rPh>
    <rPh sb="8" eb="9">
      <t>ジ</t>
    </rPh>
    <rPh sb="9" eb="10">
      <t>ワラベ</t>
    </rPh>
    <rPh sb="10" eb="11">
      <t>ザイ</t>
    </rPh>
    <rPh sb="11" eb="12">
      <t>セキ</t>
    </rPh>
    <rPh sb="12" eb="13">
      <t>ボ</t>
    </rPh>
    <rPh sb="14" eb="15">
      <t>イ</t>
    </rPh>
    <rPh sb="15" eb="16">
      <t>トコロ</t>
    </rPh>
    <rPh sb="16" eb="17">
      <t>コ</t>
    </rPh>
    <rPh sb="17" eb="18">
      <t>ワラベ</t>
    </rPh>
    <rPh sb="18" eb="19">
      <t>イエ</t>
    </rPh>
    <rPh sb="19" eb="20">
      <t>ニワ</t>
    </rPh>
    <rPh sb="20" eb="21">
      <t>ジョウ</t>
    </rPh>
    <rPh sb="21" eb="22">
      <t>イワン</t>
    </rPh>
    <rPh sb="22" eb="23">
      <t>シラ</t>
    </rPh>
    <phoneticPr fontId="20"/>
  </si>
  <si>
    <t>児童クラブ名</t>
    <rPh sb="0" eb="2">
      <t>ジドウ</t>
    </rPh>
    <rPh sb="5" eb="6">
      <t>メイ</t>
    </rPh>
    <phoneticPr fontId="20"/>
  </si>
  <si>
    <t>№</t>
    <phoneticPr fontId="20"/>
  </si>
  <si>
    <t>児童名</t>
    <rPh sb="0" eb="1">
      <t>ジ</t>
    </rPh>
    <rPh sb="1" eb="2">
      <t>ワラベ</t>
    </rPh>
    <rPh sb="2" eb="3">
      <t>メイ</t>
    </rPh>
    <phoneticPr fontId="20"/>
  </si>
  <si>
    <t>学校名</t>
    <rPh sb="0" eb="1">
      <t>ガク</t>
    </rPh>
    <rPh sb="1" eb="2">
      <t>コウ</t>
    </rPh>
    <rPh sb="2" eb="3">
      <t>メイ</t>
    </rPh>
    <phoneticPr fontId="20"/>
  </si>
  <si>
    <t>学年</t>
    <rPh sb="0" eb="2">
      <t>ガクネン</t>
    </rPh>
    <phoneticPr fontId="20"/>
  </si>
  <si>
    <t>クラス</t>
    <phoneticPr fontId="20"/>
  </si>
  <si>
    <t>住所</t>
    <rPh sb="0" eb="1">
      <t>ジュウ</t>
    </rPh>
    <rPh sb="1" eb="2">
      <t>トコロ</t>
    </rPh>
    <phoneticPr fontId="20"/>
  </si>
  <si>
    <t>保護者名</t>
    <rPh sb="0" eb="1">
      <t>タモツ</t>
    </rPh>
    <rPh sb="1" eb="2">
      <t>マモル</t>
    </rPh>
    <rPh sb="2" eb="3">
      <t>モノ</t>
    </rPh>
    <rPh sb="3" eb="4">
      <t>メイ</t>
    </rPh>
    <phoneticPr fontId="20"/>
  </si>
  <si>
    <t>母子家庭等
児童助成事業
助成対象者（仮 ）</t>
    <rPh sb="0" eb="2">
      <t>ボシ</t>
    </rPh>
    <rPh sb="2" eb="4">
      <t>カテイ</t>
    </rPh>
    <rPh sb="4" eb="5">
      <t>トウ</t>
    </rPh>
    <rPh sb="6" eb="8">
      <t>ジドウ</t>
    </rPh>
    <rPh sb="8" eb="10">
      <t>ジョセイ</t>
    </rPh>
    <rPh sb="10" eb="12">
      <t>ジギョウ</t>
    </rPh>
    <rPh sb="13" eb="15">
      <t>ジョセイ</t>
    </rPh>
    <rPh sb="15" eb="18">
      <t>タイショウシャ</t>
    </rPh>
    <rPh sb="19" eb="20">
      <t>カリ</t>
    </rPh>
    <phoneticPr fontId="20"/>
  </si>
  <si>
    <t>保護者勤務先等</t>
    <rPh sb="0" eb="1">
      <t>タモツ</t>
    </rPh>
    <rPh sb="1" eb="2">
      <t>マモル</t>
    </rPh>
    <rPh sb="2" eb="3">
      <t>モノ</t>
    </rPh>
    <rPh sb="3" eb="4">
      <t>ツトム</t>
    </rPh>
    <rPh sb="4" eb="5">
      <t>ツトム</t>
    </rPh>
    <rPh sb="5" eb="6">
      <t>サキ</t>
    </rPh>
    <rPh sb="6" eb="7">
      <t>トウ</t>
    </rPh>
    <phoneticPr fontId="20"/>
  </si>
  <si>
    <t>その他同居家族状況（人数）</t>
    <rPh sb="2" eb="3">
      <t>タ</t>
    </rPh>
    <rPh sb="3" eb="5">
      <t>ドウキョ</t>
    </rPh>
    <rPh sb="5" eb="7">
      <t>カゾク</t>
    </rPh>
    <rPh sb="7" eb="9">
      <t>ジョウキョウ</t>
    </rPh>
    <rPh sb="10" eb="12">
      <t>ニンズウ</t>
    </rPh>
    <phoneticPr fontId="20"/>
  </si>
  <si>
    <t>クラブに入所している
児童の兄弟姉妹名</t>
    <rPh sb="4" eb="5">
      <t>ニュウ</t>
    </rPh>
    <rPh sb="5" eb="6">
      <t>ショ</t>
    </rPh>
    <phoneticPr fontId="20"/>
  </si>
  <si>
    <t>障がいの
有無</t>
    <rPh sb="0" eb="1">
      <t>ショウ</t>
    </rPh>
    <rPh sb="5" eb="7">
      <t>ウム</t>
    </rPh>
    <phoneticPr fontId="20"/>
  </si>
  <si>
    <t>父</t>
    <rPh sb="0" eb="1">
      <t>チチ</t>
    </rPh>
    <phoneticPr fontId="20"/>
  </si>
  <si>
    <t>母</t>
    <rPh sb="0" eb="1">
      <t>ハハ</t>
    </rPh>
    <phoneticPr fontId="20"/>
  </si>
  <si>
    <t>兄弟等</t>
    <rPh sb="0" eb="2">
      <t>キョウダイ</t>
    </rPh>
    <rPh sb="2" eb="3">
      <t>トウ</t>
    </rPh>
    <phoneticPr fontId="20"/>
  </si>
  <si>
    <t>祖父母</t>
    <rPh sb="0" eb="3">
      <t>ソフボ</t>
    </rPh>
    <phoneticPr fontId="20"/>
  </si>
  <si>
    <t>　＊取組み内容について、記入ください。</t>
    <rPh sb="2" eb="4">
      <t>トリクミ</t>
    </rPh>
    <rPh sb="5" eb="7">
      <t>ナイヨウ</t>
    </rPh>
    <rPh sb="12" eb="14">
      <t>キニュウ</t>
    </rPh>
    <phoneticPr fontId="6"/>
  </si>
  <si>
    <t>　＊利用者への周知方法</t>
    <rPh sb="2" eb="5">
      <t>リヨウシャ</t>
    </rPh>
    <rPh sb="7" eb="9">
      <t>シュウチ</t>
    </rPh>
    <rPh sb="9" eb="11">
      <t>ホウホウ</t>
    </rPh>
    <phoneticPr fontId="6"/>
  </si>
  <si>
    <t>　＊対応内容について、記入ください。</t>
    <rPh sb="2" eb="4">
      <t>タイオウ</t>
    </rPh>
    <rPh sb="4" eb="6">
      <t>ナイヨウ</t>
    </rPh>
    <rPh sb="11" eb="13">
      <t>キニュウ</t>
    </rPh>
    <phoneticPr fontId="6"/>
  </si>
  <si>
    <t>利用者周知日</t>
    <rPh sb="0" eb="3">
      <t>リヨウシャ</t>
    </rPh>
    <rPh sb="3" eb="5">
      <t>シュウチ</t>
    </rPh>
    <rPh sb="5" eb="6">
      <t>ヒ</t>
    </rPh>
    <phoneticPr fontId="6"/>
  </si>
  <si>
    <t>設置日</t>
    <rPh sb="0" eb="2">
      <t>セッチ</t>
    </rPh>
    <rPh sb="2" eb="3">
      <t>ヒ</t>
    </rPh>
    <phoneticPr fontId="6"/>
  </si>
  <si>
    <t>⑤苦情・相談窓口の設置</t>
    <rPh sb="1" eb="3">
      <t>クジョウ</t>
    </rPh>
    <rPh sb="4" eb="6">
      <t>ソウダン</t>
    </rPh>
    <rPh sb="6" eb="8">
      <t>マドグチ</t>
    </rPh>
    <rPh sb="9" eb="11">
      <t>セッチ</t>
    </rPh>
    <phoneticPr fontId="6"/>
  </si>
  <si>
    <t>④保護者への連絡・情報共有</t>
    <rPh sb="1" eb="4">
      <t>ホゴシャ</t>
    </rPh>
    <rPh sb="6" eb="8">
      <t>レンラク</t>
    </rPh>
    <rPh sb="9" eb="11">
      <t>ジョウホウ</t>
    </rPh>
    <rPh sb="11" eb="13">
      <t>キョウユウ</t>
    </rPh>
    <phoneticPr fontId="6"/>
  </si>
  <si>
    <t>③学校との情報共有</t>
    <rPh sb="1" eb="3">
      <t>ガッコウ</t>
    </rPh>
    <rPh sb="5" eb="7">
      <t>ジョウホウ</t>
    </rPh>
    <rPh sb="7" eb="9">
      <t>キョウユウ</t>
    </rPh>
    <phoneticPr fontId="6"/>
  </si>
  <si>
    <t>＊計画書を添付してください。</t>
  </si>
  <si>
    <t>計画作成日</t>
    <rPh sb="0" eb="2">
      <t>ケイカク</t>
    </rPh>
    <rPh sb="2" eb="4">
      <t>サクセイ</t>
    </rPh>
    <rPh sb="4" eb="5">
      <t>ヒ</t>
    </rPh>
    <phoneticPr fontId="6"/>
  </si>
  <si>
    <t>②防災・防犯対策計画の作成</t>
    <rPh sb="1" eb="3">
      <t>ボウサイ</t>
    </rPh>
    <rPh sb="4" eb="6">
      <t>ボウハン</t>
    </rPh>
    <rPh sb="6" eb="8">
      <t>タイサク</t>
    </rPh>
    <rPh sb="8" eb="10">
      <t>ケイカク</t>
    </rPh>
    <rPh sb="11" eb="13">
      <t>サクセイ</t>
    </rPh>
    <phoneticPr fontId="6"/>
  </si>
  <si>
    <t>＊支援員のみで行う誘導確認も回数に含めることができる。</t>
    <rPh sb="1" eb="3">
      <t>シエン</t>
    </rPh>
    <rPh sb="3" eb="4">
      <t>イン</t>
    </rPh>
    <rPh sb="7" eb="8">
      <t>オコナ</t>
    </rPh>
    <rPh sb="9" eb="11">
      <t>ユウドウ</t>
    </rPh>
    <rPh sb="11" eb="13">
      <t>カクニン</t>
    </rPh>
    <rPh sb="14" eb="16">
      <t>カイスウ</t>
    </rPh>
    <rPh sb="17" eb="18">
      <t>フク</t>
    </rPh>
    <phoneticPr fontId="6"/>
  </si>
  <si>
    <t>/</t>
    <phoneticPr fontId="6"/>
  </si>
  <si>
    <t>第１２回目</t>
    <rPh sb="0" eb="1">
      <t>ダイ</t>
    </rPh>
    <rPh sb="3" eb="4">
      <t>カイ</t>
    </rPh>
    <rPh sb="4" eb="5">
      <t>メ</t>
    </rPh>
    <phoneticPr fontId="6"/>
  </si>
  <si>
    <t>第８回目</t>
    <rPh sb="0" eb="1">
      <t>ダイ</t>
    </rPh>
    <rPh sb="2" eb="3">
      <t>カイ</t>
    </rPh>
    <rPh sb="3" eb="4">
      <t>メ</t>
    </rPh>
    <phoneticPr fontId="6"/>
  </si>
  <si>
    <t>第４回目</t>
    <rPh sb="0" eb="1">
      <t>ダイ</t>
    </rPh>
    <rPh sb="2" eb="3">
      <t>カイ</t>
    </rPh>
    <rPh sb="3" eb="4">
      <t>メ</t>
    </rPh>
    <phoneticPr fontId="6"/>
  </si>
  <si>
    <t>第１１回目</t>
    <rPh sb="0" eb="1">
      <t>ダイ</t>
    </rPh>
    <rPh sb="3" eb="4">
      <t>カイ</t>
    </rPh>
    <rPh sb="4" eb="5">
      <t>メ</t>
    </rPh>
    <phoneticPr fontId="6"/>
  </si>
  <si>
    <t>第７回目</t>
    <rPh sb="0" eb="1">
      <t>ダイ</t>
    </rPh>
    <rPh sb="2" eb="3">
      <t>カイ</t>
    </rPh>
    <rPh sb="3" eb="4">
      <t>メ</t>
    </rPh>
    <phoneticPr fontId="6"/>
  </si>
  <si>
    <t>第３回目</t>
    <rPh sb="0" eb="1">
      <t>ダイ</t>
    </rPh>
    <rPh sb="2" eb="3">
      <t>カイ</t>
    </rPh>
    <rPh sb="3" eb="4">
      <t>メ</t>
    </rPh>
    <phoneticPr fontId="6"/>
  </si>
  <si>
    <t>第１０回目</t>
    <rPh sb="0" eb="1">
      <t>ダイ</t>
    </rPh>
    <rPh sb="3" eb="4">
      <t>カイ</t>
    </rPh>
    <rPh sb="4" eb="5">
      <t>メ</t>
    </rPh>
    <phoneticPr fontId="6"/>
  </si>
  <si>
    <t>第６回目</t>
    <rPh sb="0" eb="1">
      <t>ダイ</t>
    </rPh>
    <rPh sb="2" eb="3">
      <t>カイ</t>
    </rPh>
    <rPh sb="3" eb="4">
      <t>メ</t>
    </rPh>
    <phoneticPr fontId="6"/>
  </si>
  <si>
    <t>第２回目</t>
    <rPh sb="0" eb="1">
      <t>ダイ</t>
    </rPh>
    <rPh sb="2" eb="3">
      <t>カイ</t>
    </rPh>
    <rPh sb="3" eb="4">
      <t>メ</t>
    </rPh>
    <phoneticPr fontId="6"/>
  </si>
  <si>
    <t>第９回目</t>
    <rPh sb="0" eb="1">
      <t>ダイ</t>
    </rPh>
    <rPh sb="2" eb="3">
      <t>カイ</t>
    </rPh>
    <rPh sb="3" eb="4">
      <t>メ</t>
    </rPh>
    <phoneticPr fontId="6"/>
  </si>
  <si>
    <t>第５回目</t>
    <rPh sb="0" eb="1">
      <t>ダイ</t>
    </rPh>
    <rPh sb="2" eb="3">
      <t>カイ</t>
    </rPh>
    <rPh sb="3" eb="4">
      <t>メ</t>
    </rPh>
    <phoneticPr fontId="6"/>
  </si>
  <si>
    <t>第１回目</t>
    <rPh sb="0" eb="1">
      <t>ダイ</t>
    </rPh>
    <rPh sb="2" eb="3">
      <t>カイ</t>
    </rPh>
    <rPh sb="3" eb="4">
      <t>メ</t>
    </rPh>
    <phoneticPr fontId="6"/>
  </si>
  <si>
    <t>①避難訓練の実施日</t>
    <rPh sb="1" eb="3">
      <t>ヒナン</t>
    </rPh>
    <rPh sb="3" eb="5">
      <t>クンレン</t>
    </rPh>
    <rPh sb="6" eb="8">
      <t>ジッシ</t>
    </rPh>
    <rPh sb="8" eb="9">
      <t>ヒ</t>
    </rPh>
    <phoneticPr fontId="6"/>
  </si>
  <si>
    <t>様式第２号ー②</t>
    <rPh sb="0" eb="2">
      <t>ヨウシキ</t>
    </rPh>
    <rPh sb="2" eb="3">
      <t>ダイ</t>
    </rPh>
    <rPh sb="4" eb="5">
      <t>ゴウ</t>
    </rPh>
    <phoneticPr fontId="6"/>
  </si>
  <si>
    <t>　毎月お便りで周知している。気になるご家庭には、連絡帳に相談に乗る旨をお伝えしたり、お迎えの際に対応している。
　相談窓口として主な相談内容や連絡先をまとめ、玄関にポスターを掲示している。</t>
    <rPh sb="1" eb="3">
      <t>マイツキ</t>
    </rPh>
    <rPh sb="4" eb="5">
      <t>タヨ</t>
    </rPh>
    <rPh sb="7" eb="9">
      <t>シュウチ</t>
    </rPh>
    <rPh sb="14" eb="15">
      <t>キ</t>
    </rPh>
    <rPh sb="19" eb="21">
      <t>カテイ</t>
    </rPh>
    <rPh sb="24" eb="27">
      <t>レンラクチョウ</t>
    </rPh>
    <rPh sb="28" eb="30">
      <t>ソウダン</t>
    </rPh>
    <rPh sb="31" eb="32">
      <t>ノ</t>
    </rPh>
    <rPh sb="33" eb="34">
      <t>ムネ</t>
    </rPh>
    <rPh sb="36" eb="37">
      <t>ツタ</t>
    </rPh>
    <rPh sb="43" eb="44">
      <t>ムカ</t>
    </rPh>
    <rPh sb="46" eb="47">
      <t>サイ</t>
    </rPh>
    <rPh sb="48" eb="50">
      <t>タイオウ</t>
    </rPh>
    <rPh sb="57" eb="59">
      <t>ソウダン</t>
    </rPh>
    <rPh sb="59" eb="61">
      <t>マドグチ</t>
    </rPh>
    <rPh sb="64" eb="65">
      <t>オモ</t>
    </rPh>
    <rPh sb="66" eb="68">
      <t>ソウダン</t>
    </rPh>
    <rPh sb="68" eb="70">
      <t>ナイヨウ</t>
    </rPh>
    <rPh sb="79" eb="81">
      <t>ゲンカン</t>
    </rPh>
    <rPh sb="87" eb="89">
      <t>ケイジ</t>
    </rPh>
    <phoneticPr fontId="6"/>
  </si>
  <si>
    <t>　子どもの発達や学習、生活など保護者の意見について聞いている。
　保護者の家庭環境の変化や就業に関する内容も変更の都度確認している。</t>
    <rPh sb="1" eb="2">
      <t>コ</t>
    </rPh>
    <rPh sb="5" eb="7">
      <t>ハッタツ</t>
    </rPh>
    <rPh sb="8" eb="10">
      <t>ガクシュウ</t>
    </rPh>
    <rPh sb="11" eb="13">
      <t>セイカツ</t>
    </rPh>
    <rPh sb="15" eb="18">
      <t>ホゴシャ</t>
    </rPh>
    <rPh sb="19" eb="21">
      <t>イケン</t>
    </rPh>
    <rPh sb="25" eb="26">
      <t>キ</t>
    </rPh>
    <rPh sb="33" eb="36">
      <t>ホゴシャ</t>
    </rPh>
    <rPh sb="37" eb="39">
      <t>カテイ</t>
    </rPh>
    <rPh sb="39" eb="41">
      <t>カンキョウ</t>
    </rPh>
    <rPh sb="42" eb="44">
      <t>ヘンカ</t>
    </rPh>
    <rPh sb="45" eb="47">
      <t>シュウギョウ</t>
    </rPh>
    <rPh sb="48" eb="49">
      <t>カン</t>
    </rPh>
    <rPh sb="51" eb="53">
      <t>ナイヨウ</t>
    </rPh>
    <rPh sb="54" eb="56">
      <t>ヘンコウ</t>
    </rPh>
    <rPh sb="57" eb="59">
      <t>ツド</t>
    </rPh>
    <rPh sb="59" eb="61">
      <t>カクニン</t>
    </rPh>
    <phoneticPr fontId="6"/>
  </si>
  <si>
    <t>　代表者の連絡先を伝え、何かあれば相談してもらうような連絡体制を作っている。
　携帯で来所時の時間をお知らせし、送迎時には近況報告等を保護者とやりとり。</t>
    <rPh sb="1" eb="4">
      <t>ダイヒョウシャ</t>
    </rPh>
    <rPh sb="5" eb="8">
      <t>レンラクサキ</t>
    </rPh>
    <rPh sb="9" eb="10">
      <t>ツタ</t>
    </rPh>
    <rPh sb="12" eb="13">
      <t>ナニ</t>
    </rPh>
    <rPh sb="17" eb="19">
      <t>ソウダン</t>
    </rPh>
    <rPh sb="27" eb="29">
      <t>レンラク</t>
    </rPh>
    <rPh sb="29" eb="31">
      <t>タイセイ</t>
    </rPh>
    <rPh sb="32" eb="33">
      <t>ツク</t>
    </rPh>
    <rPh sb="40" eb="42">
      <t>ケイタイ</t>
    </rPh>
    <rPh sb="43" eb="44">
      <t>ライ</t>
    </rPh>
    <rPh sb="44" eb="45">
      <t>ショ</t>
    </rPh>
    <rPh sb="45" eb="46">
      <t>ジ</t>
    </rPh>
    <rPh sb="47" eb="49">
      <t>ジカン</t>
    </rPh>
    <rPh sb="51" eb="52">
      <t>シ</t>
    </rPh>
    <rPh sb="56" eb="58">
      <t>ソウゲイ</t>
    </rPh>
    <rPh sb="58" eb="59">
      <t>ジ</t>
    </rPh>
    <rPh sb="61" eb="63">
      <t>キンキョウ</t>
    </rPh>
    <rPh sb="63" eb="65">
      <t>ホウコク</t>
    </rPh>
    <rPh sb="65" eb="66">
      <t>トウ</t>
    </rPh>
    <rPh sb="67" eb="70">
      <t>ホゴシャ</t>
    </rPh>
    <phoneticPr fontId="6"/>
  </si>
  <si>
    <t>　新年度に学校へ登録児童名簿を提出し、各学年の授業時間や年間行事の予定、学校だよりや学年だより等をもらっている。
　緊急事態時に連絡を取れるようにクラブの代表者の番号を伝え、学校への連絡先も確認している。
　何か問題が生じた場合は、協議の場を設けてもらうように対応依頼を行い、相談できるよう定期的に意見交換を行っている。</t>
    <rPh sb="1" eb="4">
      <t>シンネンド</t>
    </rPh>
    <rPh sb="5" eb="7">
      <t>ガッコウ</t>
    </rPh>
    <rPh sb="8" eb="10">
      <t>トウロク</t>
    </rPh>
    <rPh sb="10" eb="12">
      <t>ジドウ</t>
    </rPh>
    <rPh sb="12" eb="14">
      <t>メイボ</t>
    </rPh>
    <rPh sb="15" eb="17">
      <t>テイシュツ</t>
    </rPh>
    <rPh sb="19" eb="22">
      <t>カクガクネン</t>
    </rPh>
    <rPh sb="23" eb="25">
      <t>ジュギョウ</t>
    </rPh>
    <rPh sb="25" eb="27">
      <t>ジカン</t>
    </rPh>
    <rPh sb="28" eb="30">
      <t>ネンカン</t>
    </rPh>
    <rPh sb="30" eb="32">
      <t>ギョウジ</t>
    </rPh>
    <rPh sb="33" eb="35">
      <t>ヨテイ</t>
    </rPh>
    <rPh sb="36" eb="38">
      <t>ガッコウ</t>
    </rPh>
    <rPh sb="42" eb="44">
      <t>ガクネン</t>
    </rPh>
    <rPh sb="47" eb="48">
      <t>トウ</t>
    </rPh>
    <rPh sb="58" eb="60">
      <t>キンキュウ</t>
    </rPh>
    <rPh sb="60" eb="62">
      <t>ジタイ</t>
    </rPh>
    <rPh sb="62" eb="63">
      <t>ジ</t>
    </rPh>
    <rPh sb="64" eb="66">
      <t>レンラク</t>
    </rPh>
    <rPh sb="67" eb="68">
      <t>ト</t>
    </rPh>
    <rPh sb="77" eb="80">
      <t>ダイヒョウシャ</t>
    </rPh>
    <rPh sb="81" eb="83">
      <t>バンゴウ</t>
    </rPh>
    <rPh sb="84" eb="85">
      <t>ツタ</t>
    </rPh>
    <rPh sb="87" eb="89">
      <t>ガッコウ</t>
    </rPh>
    <rPh sb="91" eb="94">
      <t>レンラクサキ</t>
    </rPh>
    <rPh sb="95" eb="97">
      <t>カクニン</t>
    </rPh>
    <rPh sb="104" eb="105">
      <t>ナニ</t>
    </rPh>
    <rPh sb="106" eb="108">
      <t>モンダイ</t>
    </rPh>
    <rPh sb="109" eb="110">
      <t>ショウ</t>
    </rPh>
    <rPh sb="112" eb="114">
      <t>バアイ</t>
    </rPh>
    <rPh sb="116" eb="118">
      <t>キョウギ</t>
    </rPh>
    <rPh sb="119" eb="120">
      <t>バ</t>
    </rPh>
    <rPh sb="121" eb="122">
      <t>モウ</t>
    </rPh>
    <rPh sb="130" eb="132">
      <t>タイオウ</t>
    </rPh>
    <rPh sb="132" eb="134">
      <t>イライ</t>
    </rPh>
    <rPh sb="135" eb="136">
      <t>オコナ</t>
    </rPh>
    <rPh sb="138" eb="140">
      <t>ソウダン</t>
    </rPh>
    <rPh sb="145" eb="148">
      <t>テイキテキ</t>
    </rPh>
    <rPh sb="149" eb="151">
      <t>イケン</t>
    </rPh>
    <rPh sb="151" eb="153">
      <t>コウカン</t>
    </rPh>
    <rPh sb="154" eb="155">
      <t>オコナ</t>
    </rPh>
    <phoneticPr fontId="6"/>
  </si>
  <si>
    <t>（　）内は延長保育料(</t>
    <phoneticPr fontId="6"/>
  </si>
  <si>
    <t>※按分経費がある場合は、その根拠と率を説明欄に記入すること（枠が足りない場合は別紙可）</t>
    <rPh sb="1" eb="3">
      <t>アンブン</t>
    </rPh>
    <rPh sb="3" eb="5">
      <t>ケイヒ</t>
    </rPh>
    <rPh sb="8" eb="10">
      <t>バアイ</t>
    </rPh>
    <rPh sb="14" eb="16">
      <t>コンキョ</t>
    </rPh>
    <rPh sb="17" eb="18">
      <t>リツ</t>
    </rPh>
    <rPh sb="19" eb="21">
      <t>セツメイ</t>
    </rPh>
    <rPh sb="21" eb="22">
      <t>ラン</t>
    </rPh>
    <rPh sb="23" eb="25">
      <t>キニュウ</t>
    </rPh>
    <rPh sb="30" eb="31">
      <t>ワク</t>
    </rPh>
    <rPh sb="32" eb="33">
      <t>タ</t>
    </rPh>
    <rPh sb="36" eb="38">
      <t>バアイ</t>
    </rPh>
    <rPh sb="39" eb="41">
      <t>ベッシ</t>
    </rPh>
    <rPh sb="41" eb="42">
      <t>カ</t>
    </rPh>
    <phoneticPr fontId="20"/>
  </si>
  <si>
    <t>　　　　</t>
    <phoneticPr fontId="6"/>
  </si>
  <si>
    <t>←この数字が月別事業実績報告書「学年別登録者数合計」と一致すること。</t>
    <phoneticPr fontId="6"/>
  </si>
  <si>
    <t>人　</t>
    <rPh sb="0" eb="1">
      <t>ニン</t>
    </rPh>
    <phoneticPr fontId="6"/>
  </si>
  <si>
    <t>登録児童数</t>
    <rPh sb="0" eb="2">
      <t>トウロク</t>
    </rPh>
    <rPh sb="2" eb="4">
      <t>ジドウ</t>
    </rPh>
    <rPh sb="4" eb="5">
      <t>スウ</t>
    </rPh>
    <phoneticPr fontId="6"/>
  </si>
  <si>
    <t>※小数点は切り上げ</t>
    <phoneticPr fontId="6"/>
  </si>
  <si>
    <t>⇒</t>
    <phoneticPr fontId="6"/>
  </si>
  <si>
    <t>＝</t>
    <phoneticPr fontId="6"/>
  </si>
  <si>
    <t>1/6</t>
    <phoneticPr fontId="6"/>
  </si>
  <si>
    <t>×</t>
    <phoneticPr fontId="6"/>
  </si>
  <si>
    <t>１日/週利用希望児童数</t>
    <rPh sb="1" eb="2">
      <t>ニチ</t>
    </rPh>
    <rPh sb="3" eb="4">
      <t>シュウ</t>
    </rPh>
    <rPh sb="4" eb="6">
      <t>リヨウ</t>
    </rPh>
    <rPh sb="6" eb="8">
      <t>キボウ</t>
    </rPh>
    <rPh sb="8" eb="10">
      <t>ジドウ</t>
    </rPh>
    <rPh sb="10" eb="11">
      <t>スウ</t>
    </rPh>
    <phoneticPr fontId="6"/>
  </si>
  <si>
    <t>2/6</t>
    <phoneticPr fontId="6"/>
  </si>
  <si>
    <t>２日/週利用希望児童数</t>
    <rPh sb="1" eb="2">
      <t>ニチ</t>
    </rPh>
    <rPh sb="3" eb="4">
      <t>シュウ</t>
    </rPh>
    <rPh sb="4" eb="6">
      <t>リヨウ</t>
    </rPh>
    <rPh sb="6" eb="8">
      <t>キボウ</t>
    </rPh>
    <rPh sb="8" eb="10">
      <t>ジドウ</t>
    </rPh>
    <rPh sb="10" eb="11">
      <t>スウ</t>
    </rPh>
    <phoneticPr fontId="6"/>
  </si>
  <si>
    <t>3/6</t>
    <phoneticPr fontId="6"/>
  </si>
  <si>
    <t>３日/週利用希望児童数</t>
    <rPh sb="1" eb="2">
      <t>ニチ</t>
    </rPh>
    <rPh sb="3" eb="4">
      <t>シュウ</t>
    </rPh>
    <rPh sb="4" eb="6">
      <t>リヨウ</t>
    </rPh>
    <rPh sb="6" eb="8">
      <t>キボウ</t>
    </rPh>
    <rPh sb="8" eb="10">
      <t>ジドウ</t>
    </rPh>
    <rPh sb="10" eb="11">
      <t>スウ</t>
    </rPh>
    <phoneticPr fontId="6"/>
  </si>
  <si>
    <t>4/6</t>
    <phoneticPr fontId="6"/>
  </si>
  <si>
    <t>４日/週利用希望児童数</t>
    <rPh sb="1" eb="2">
      <t>ニチ</t>
    </rPh>
    <rPh sb="3" eb="4">
      <t>シュウ</t>
    </rPh>
    <rPh sb="4" eb="6">
      <t>リヨウ</t>
    </rPh>
    <rPh sb="6" eb="8">
      <t>キボウ</t>
    </rPh>
    <rPh sb="8" eb="10">
      <t>ジドウ</t>
    </rPh>
    <rPh sb="10" eb="11">
      <t>スウ</t>
    </rPh>
    <phoneticPr fontId="6"/>
  </si>
  <si>
    <t>5/6</t>
    <phoneticPr fontId="6"/>
  </si>
  <si>
    <t>５日/週利用希望児童数</t>
    <rPh sb="1" eb="2">
      <t>ニチ</t>
    </rPh>
    <rPh sb="3" eb="4">
      <t>シュウ</t>
    </rPh>
    <rPh sb="4" eb="6">
      <t>リヨウ</t>
    </rPh>
    <rPh sb="6" eb="8">
      <t>キボウ</t>
    </rPh>
    <rPh sb="8" eb="10">
      <t>ジドウ</t>
    </rPh>
    <rPh sb="10" eb="11">
      <t>スウ</t>
    </rPh>
    <phoneticPr fontId="6"/>
  </si>
  <si>
    <t>6/6</t>
    <phoneticPr fontId="6"/>
  </si>
  <si>
    <t>６日/週利用希望児童数</t>
    <rPh sb="1" eb="2">
      <t>ニチ</t>
    </rPh>
    <rPh sb="3" eb="4">
      <t>シュウ</t>
    </rPh>
    <rPh sb="4" eb="6">
      <t>リヨウ</t>
    </rPh>
    <rPh sb="6" eb="8">
      <t>キボウ</t>
    </rPh>
    <rPh sb="8" eb="10">
      <t>ジドウ</t>
    </rPh>
    <rPh sb="10" eb="11">
      <t>スウ</t>
    </rPh>
    <phoneticPr fontId="6"/>
  </si>
  <si>
    <t>平均利用人数</t>
    <rPh sb="0" eb="2">
      <t>ヘイキン</t>
    </rPh>
    <rPh sb="2" eb="4">
      <t>リヨウ</t>
    </rPh>
    <rPh sb="4" eb="6">
      <t>ニンズウ</t>
    </rPh>
    <phoneticPr fontId="6"/>
  </si>
  <si>
    <t>　　佐世保学童クラブ</t>
    <rPh sb="2" eb="5">
      <t>サセボ</t>
    </rPh>
    <rPh sb="5" eb="7">
      <t>ガクドウ</t>
    </rPh>
    <phoneticPr fontId="6"/>
  </si>
  <si>
    <t>クラブ名</t>
    <rPh sb="3" eb="4">
      <t>メイ</t>
    </rPh>
    <phoneticPr fontId="6"/>
  </si>
  <si>
    <t>一時的に利用する児童数</t>
    <rPh sb="0" eb="3">
      <t>イチジテキ</t>
    </rPh>
    <rPh sb="4" eb="6">
      <t>リヨウ</t>
    </rPh>
    <rPh sb="8" eb="10">
      <t>ジドウ</t>
    </rPh>
    <rPh sb="10" eb="11">
      <t>スウ</t>
    </rPh>
    <phoneticPr fontId="6"/>
  </si>
  <si>
    <t>うち、毎日利用する児童数</t>
    <phoneticPr fontId="6"/>
  </si>
  <si>
    <t>平均利用人数</t>
    <rPh sb="0" eb="4">
      <t>ヘイキンリヨウ</t>
    </rPh>
    <rPh sb="4" eb="6">
      <t>ニンズウ</t>
    </rPh>
    <phoneticPr fontId="6"/>
  </si>
  <si>
    <t>（うち、毎日利用する児童数</t>
    <phoneticPr fontId="6"/>
  </si>
  <si>
    <t>児　　　　童　　　　数　
（　①　≧　②　）</t>
    <phoneticPr fontId="6"/>
  </si>
  <si>
    <t>【記入例（記入方法）】</t>
    <rPh sb="1" eb="3">
      <t>キニュウ</t>
    </rPh>
    <rPh sb="3" eb="4">
      <t>レイ</t>
    </rPh>
    <rPh sb="5" eb="7">
      <t>キニュウ</t>
    </rPh>
    <rPh sb="7" eb="9">
      <t>ホウホウ</t>
    </rPh>
    <phoneticPr fontId="6"/>
  </si>
  <si>
    <t>【資料1】</t>
    <rPh sb="1" eb="3">
      <t>シリョウ</t>
    </rPh>
    <phoneticPr fontId="6"/>
  </si>
  <si>
    <t>【資料１記入例】</t>
    <rPh sb="1" eb="3">
      <t>シリョウ</t>
    </rPh>
    <rPh sb="4" eb="6">
      <t>キニュウ</t>
    </rPh>
    <rPh sb="6" eb="7">
      <t>レイ</t>
    </rPh>
    <phoneticPr fontId="6"/>
  </si>
  <si>
    <t>＊これまでに市へ提出した計画書から変更があった場合や、新規に作成した場合は計画書を添付してください。</t>
    <rPh sb="6" eb="7">
      <t>シ</t>
    </rPh>
    <rPh sb="8" eb="10">
      <t>テイシュツ</t>
    </rPh>
    <rPh sb="12" eb="15">
      <t>ケイカクショ</t>
    </rPh>
    <rPh sb="17" eb="19">
      <t>ヘンコウ</t>
    </rPh>
    <rPh sb="23" eb="25">
      <t>バアイ</t>
    </rPh>
    <rPh sb="27" eb="29">
      <t>シンキ</t>
    </rPh>
    <rPh sb="30" eb="32">
      <t>サクセイ</t>
    </rPh>
    <rPh sb="34" eb="36">
      <t>バアイ</t>
    </rPh>
    <rPh sb="37" eb="39">
      <t>ケイカク</t>
    </rPh>
    <phoneticPr fontId="6"/>
  </si>
  <si>
    <t>⑭</t>
    <phoneticPr fontId="20"/>
  </si>
  <si>
    <t>⑮</t>
    <phoneticPr fontId="20"/>
  </si>
  <si>
    <t>支援員処遇改善加算（月額9,000円相当額）</t>
    <rPh sb="0" eb="2">
      <t>シエン</t>
    </rPh>
    <rPh sb="2" eb="3">
      <t>イン</t>
    </rPh>
    <rPh sb="3" eb="5">
      <t>ショグウ</t>
    </rPh>
    <rPh sb="5" eb="7">
      <t>カイゼン</t>
    </rPh>
    <rPh sb="7" eb="9">
      <t>カサン</t>
    </rPh>
    <rPh sb="10" eb="11">
      <t>ツキ</t>
    </rPh>
    <rPh sb="11" eb="12">
      <t>ガク</t>
    </rPh>
    <rPh sb="17" eb="18">
      <t>エン</t>
    </rPh>
    <rPh sb="18" eb="20">
      <t>ソウトウ</t>
    </rPh>
    <rPh sb="20" eb="21">
      <t>ガク</t>
    </rPh>
    <phoneticPr fontId="20"/>
  </si>
  <si>
    <t>障害児強化受入加算（3名～5名）</t>
    <rPh sb="0" eb="3">
      <t>ショウガイジ</t>
    </rPh>
    <rPh sb="3" eb="5">
      <t>キョウカ</t>
    </rPh>
    <rPh sb="5" eb="7">
      <t>ウケイレ</t>
    </rPh>
    <rPh sb="7" eb="9">
      <t>カサン</t>
    </rPh>
    <rPh sb="11" eb="12">
      <t>メイ</t>
    </rPh>
    <rPh sb="14" eb="15">
      <t>メイ</t>
    </rPh>
    <phoneticPr fontId="20"/>
  </si>
  <si>
    <t>障害児強化受入加算（6名～8名）</t>
    <rPh sb="0" eb="3">
      <t>ショウガイジ</t>
    </rPh>
    <rPh sb="3" eb="5">
      <t>キョウカ</t>
    </rPh>
    <rPh sb="5" eb="7">
      <t>ウケイレ</t>
    </rPh>
    <rPh sb="7" eb="9">
      <t>カサン</t>
    </rPh>
    <rPh sb="11" eb="12">
      <t>メイ</t>
    </rPh>
    <rPh sb="14" eb="15">
      <t>メイ</t>
    </rPh>
    <phoneticPr fontId="20"/>
  </si>
  <si>
    <t>佐 世 保 市 長　様</t>
    <rPh sb="0" eb="1">
      <t>タスク</t>
    </rPh>
    <rPh sb="2" eb="3">
      <t>ヨ</t>
    </rPh>
    <rPh sb="4" eb="5">
      <t>タモツ</t>
    </rPh>
    <rPh sb="6" eb="7">
      <t>シ</t>
    </rPh>
    <rPh sb="8" eb="9">
      <t>チョウ</t>
    </rPh>
    <rPh sb="10" eb="11">
      <t>サマ</t>
    </rPh>
    <phoneticPr fontId="6"/>
  </si>
  <si>
    <t>　　＊家賃及び使用施設が証明できる書類を添付</t>
    <rPh sb="3" eb="5">
      <t>ヤチン</t>
    </rPh>
    <phoneticPr fontId="6"/>
  </si>
  <si>
    <t>利用希望日数
（利用申込書等参考）</t>
    <rPh sb="0" eb="2">
      <t>リヨウ</t>
    </rPh>
    <rPh sb="2" eb="4">
      <t>キボウ</t>
    </rPh>
    <rPh sb="4" eb="6">
      <t>ニッスウ</t>
    </rPh>
    <rPh sb="8" eb="10">
      <t>リヨウ</t>
    </rPh>
    <rPh sb="10" eb="13">
      <t>モウシコミショ</t>
    </rPh>
    <rPh sb="13" eb="14">
      <t>トウ</t>
    </rPh>
    <rPh sb="14" eb="16">
      <t>サンコウ</t>
    </rPh>
    <phoneticPr fontId="20"/>
  </si>
  <si>
    <r>
      <rPr>
        <sz val="10"/>
        <color theme="1"/>
        <rFont val="游ゴシック"/>
        <family val="3"/>
        <charset val="128"/>
        <scheme val="minor"/>
      </rPr>
      <t>長期休暇</t>
    </r>
    <r>
      <rPr>
        <sz val="6"/>
        <color theme="1"/>
        <rFont val="游ゴシック"/>
        <family val="2"/>
        <charset val="128"/>
        <scheme val="minor"/>
      </rPr>
      <t xml:space="preserve">
（土曜日を除く）</t>
    </r>
    <rPh sb="0" eb="2">
      <t>チョウキ</t>
    </rPh>
    <rPh sb="2" eb="4">
      <t>キュウカ</t>
    </rPh>
    <rPh sb="6" eb="9">
      <t>ドヨウビ</t>
    </rPh>
    <rPh sb="10" eb="11">
      <t>ノゾ</t>
    </rPh>
    <phoneticPr fontId="6"/>
  </si>
  <si>
    <t>①基本額（年額）</t>
    <rPh sb="1" eb="3">
      <t>キホン</t>
    </rPh>
    <rPh sb="3" eb="4">
      <t>ガク</t>
    </rPh>
    <rPh sb="5" eb="7">
      <t>ネンガク</t>
    </rPh>
    <phoneticPr fontId="20"/>
  </si>
  <si>
    <t>補助</t>
    <rPh sb="0" eb="2">
      <t>ホジョ</t>
    </rPh>
    <phoneticPr fontId="20"/>
  </si>
  <si>
    <t>番号</t>
    <rPh sb="0" eb="2">
      <t>バンゴウ</t>
    </rPh>
    <phoneticPr fontId="20"/>
  </si>
  <si>
    <t>児童の数
（支援の単位構成）</t>
    <rPh sb="0" eb="2">
      <t>ジドウ</t>
    </rPh>
    <rPh sb="3" eb="4">
      <t>カズ</t>
    </rPh>
    <rPh sb="6" eb="8">
      <t>シエン</t>
    </rPh>
    <rPh sb="9" eb="11">
      <t>タンイ</t>
    </rPh>
    <rPh sb="11" eb="13">
      <t>コウセイ</t>
    </rPh>
    <phoneticPr fontId="20"/>
  </si>
  <si>
    <r>
      <t xml:space="preserve"> 算定方法　</t>
    </r>
    <r>
      <rPr>
        <i/>
        <sz val="11"/>
        <rFont val="HGSｺﾞｼｯｸM"/>
        <family val="3"/>
        <charset val="128"/>
      </rPr>
      <t>Ａ-（Ｂ-支援の単位を構成する児童の数×Ｃ）×Ｄ</t>
    </r>
    <rPh sb="1" eb="3">
      <t>サンテイ</t>
    </rPh>
    <rPh sb="3" eb="5">
      <t>ホウホウ</t>
    </rPh>
    <rPh sb="11" eb="13">
      <t>シエン</t>
    </rPh>
    <rPh sb="14" eb="16">
      <t>タンイ</t>
    </rPh>
    <rPh sb="17" eb="19">
      <t>コウセイ</t>
    </rPh>
    <rPh sb="21" eb="23">
      <t>ジドウ</t>
    </rPh>
    <rPh sb="24" eb="25">
      <t>カズ</t>
    </rPh>
    <phoneticPr fontId="20"/>
  </si>
  <si>
    <t>Ａ</t>
    <phoneticPr fontId="6"/>
  </si>
  <si>
    <t>Ｂ</t>
    <phoneticPr fontId="6"/>
  </si>
  <si>
    <r>
      <t xml:space="preserve">Ｃ
</t>
    </r>
    <r>
      <rPr>
        <sz val="9"/>
        <rFont val="HGSｺﾞｼｯｸM"/>
        <family val="3"/>
        <charset val="128"/>
      </rPr>
      <t>（±調整）</t>
    </r>
    <rPh sb="4" eb="6">
      <t>チョウセイ</t>
    </rPh>
    <rPh sb="5" eb="6">
      <t>ヒトシ</t>
    </rPh>
    <phoneticPr fontId="6"/>
  </si>
  <si>
    <t>Ｄ</t>
    <phoneticPr fontId="6"/>
  </si>
  <si>
    <t>国1/3
県1/3</t>
    <rPh sb="0" eb="1">
      <t>クニ</t>
    </rPh>
    <rPh sb="5" eb="6">
      <t>ケン</t>
    </rPh>
    <phoneticPr fontId="20"/>
  </si>
  <si>
    <t>②加算額</t>
    <rPh sb="1" eb="3">
      <t>カサン</t>
    </rPh>
    <rPh sb="3" eb="4">
      <t>ガク</t>
    </rPh>
    <phoneticPr fontId="20"/>
  </si>
  <si>
    <t>加算項目</t>
    <rPh sb="0" eb="2">
      <t>カサン</t>
    </rPh>
    <rPh sb="2" eb="4">
      <t>コウモク</t>
    </rPh>
    <phoneticPr fontId="20"/>
  </si>
  <si>
    <t>単価</t>
    <rPh sb="0" eb="2">
      <t>タンカ</t>
    </rPh>
    <phoneticPr fontId="20"/>
  </si>
  <si>
    <t>算定方法</t>
    <rPh sb="0" eb="2">
      <t>サンテイ</t>
    </rPh>
    <rPh sb="2" eb="4">
      <t>ホウホウ</t>
    </rPh>
    <phoneticPr fontId="20"/>
  </si>
  <si>
    <t>開設日数/日</t>
    <rPh sb="0" eb="2">
      <t>カイセツ</t>
    </rPh>
    <rPh sb="2" eb="4">
      <t>ニッスウ</t>
    </rPh>
    <rPh sb="5" eb="6">
      <t>ヒ</t>
    </rPh>
    <phoneticPr fontId="20"/>
  </si>
  <si>
    <t>障害児受入推進/年</t>
    <rPh sb="0" eb="3">
      <t>ショウガイジ</t>
    </rPh>
    <rPh sb="3" eb="4">
      <t>ウ</t>
    </rPh>
    <rPh sb="4" eb="5">
      <t>イ</t>
    </rPh>
    <rPh sb="5" eb="7">
      <t>スイシン</t>
    </rPh>
    <rPh sb="8" eb="9">
      <t>ネン</t>
    </rPh>
    <phoneticPr fontId="20"/>
  </si>
  <si>
    <t>　障害児1～2人、専門的知識を有する支援員等の1人加配</t>
    <rPh sb="1" eb="4">
      <t>ショウガイジ</t>
    </rPh>
    <rPh sb="7" eb="8">
      <t>ニン</t>
    </rPh>
    <rPh sb="9" eb="12">
      <t>センモンテキ</t>
    </rPh>
    <rPh sb="12" eb="14">
      <t>チシキ</t>
    </rPh>
    <rPh sb="15" eb="16">
      <t>ユウ</t>
    </rPh>
    <rPh sb="18" eb="20">
      <t>シエン</t>
    </rPh>
    <rPh sb="20" eb="21">
      <t>イン</t>
    </rPh>
    <rPh sb="21" eb="22">
      <t>トウ</t>
    </rPh>
    <rPh sb="24" eb="25">
      <t>ニン</t>
    </rPh>
    <rPh sb="25" eb="27">
      <t>カハイ</t>
    </rPh>
    <phoneticPr fontId="20"/>
  </si>
  <si>
    <t>長期休暇/時間</t>
    <rPh sb="0" eb="2">
      <t>チョウキ</t>
    </rPh>
    <rPh sb="2" eb="4">
      <t>キュウカ</t>
    </rPh>
    <rPh sb="5" eb="7">
      <t>ジカン</t>
    </rPh>
    <phoneticPr fontId="20"/>
  </si>
  <si>
    <t>長時間（平日）/時間</t>
    <rPh sb="0" eb="3">
      <t>チョウジカン</t>
    </rPh>
    <rPh sb="4" eb="6">
      <t>ヘイジツ</t>
    </rPh>
    <rPh sb="8" eb="10">
      <t>ジカン</t>
    </rPh>
    <phoneticPr fontId="20"/>
  </si>
  <si>
    <t>小規模クラブ/年</t>
    <rPh sb="0" eb="3">
      <t>ショウキボ</t>
    </rPh>
    <rPh sb="7" eb="8">
      <t>ネン</t>
    </rPh>
    <phoneticPr fontId="20"/>
  </si>
  <si>
    <t>　支援の単位を構成する児童の數が19人以下かつ放課後児童支援員等を
　複数配置</t>
    <rPh sb="1" eb="3">
      <t>シエン</t>
    </rPh>
    <rPh sb="4" eb="6">
      <t>タンイ</t>
    </rPh>
    <rPh sb="7" eb="9">
      <t>コウセイ</t>
    </rPh>
    <rPh sb="11" eb="13">
      <t>ジドウ</t>
    </rPh>
    <rPh sb="14" eb="15">
      <t>カズ</t>
    </rPh>
    <rPh sb="18" eb="19">
      <t>ニン</t>
    </rPh>
    <rPh sb="19" eb="21">
      <t>イカ</t>
    </rPh>
    <rPh sb="23" eb="26">
      <t>ホウカゴ</t>
    </rPh>
    <rPh sb="26" eb="28">
      <t>ジドウ</t>
    </rPh>
    <rPh sb="28" eb="30">
      <t>シエン</t>
    </rPh>
    <rPh sb="30" eb="31">
      <t>イン</t>
    </rPh>
    <rPh sb="31" eb="32">
      <t>トウ</t>
    </rPh>
    <rPh sb="35" eb="37">
      <t>フクスウ</t>
    </rPh>
    <rPh sb="37" eb="39">
      <t>ハイチ</t>
    </rPh>
    <phoneticPr fontId="20"/>
  </si>
  <si>
    <t>支援員処遇改善/年上限額</t>
    <rPh sb="0" eb="2">
      <t>シエン</t>
    </rPh>
    <rPh sb="2" eb="3">
      <t>イン</t>
    </rPh>
    <rPh sb="3" eb="5">
      <t>ショグウ</t>
    </rPh>
    <rPh sb="5" eb="7">
      <t>カイゼン</t>
    </rPh>
    <rPh sb="8" eb="9">
      <t>ネン</t>
    </rPh>
    <rPh sb="9" eb="11">
      <t>ジョウゲン</t>
    </rPh>
    <rPh sb="11" eb="12">
      <t>ガク</t>
    </rPh>
    <phoneticPr fontId="20"/>
  </si>
  <si>
    <t>　18時30分を超えて（18時31分以降）開所するクラブにおいて、家庭、
　学校等との連絡及び情報交換を行う支援員の賃金改善に必要な経費</t>
    <rPh sb="3" eb="4">
      <t>ジ</t>
    </rPh>
    <rPh sb="6" eb="7">
      <t>フン</t>
    </rPh>
    <rPh sb="8" eb="9">
      <t>コ</t>
    </rPh>
    <rPh sb="14" eb="15">
      <t>ジ</t>
    </rPh>
    <rPh sb="17" eb="18">
      <t>フン</t>
    </rPh>
    <rPh sb="18" eb="20">
      <t>イコウ</t>
    </rPh>
    <rPh sb="21" eb="23">
      <t>カイショ</t>
    </rPh>
    <rPh sb="33" eb="35">
      <t>カテイ</t>
    </rPh>
    <rPh sb="38" eb="40">
      <t>ガッコウ</t>
    </rPh>
    <rPh sb="40" eb="41">
      <t>トウ</t>
    </rPh>
    <rPh sb="43" eb="45">
      <t>レンラク</t>
    </rPh>
    <rPh sb="45" eb="46">
      <t>オヨ</t>
    </rPh>
    <rPh sb="47" eb="49">
      <t>ジョウホウ</t>
    </rPh>
    <rPh sb="49" eb="51">
      <t>コウカン</t>
    </rPh>
    <rPh sb="52" eb="53">
      <t>オコナ</t>
    </rPh>
    <rPh sb="54" eb="56">
      <t>シエン</t>
    </rPh>
    <rPh sb="56" eb="57">
      <t>イン</t>
    </rPh>
    <rPh sb="58" eb="60">
      <t>チンギン</t>
    </rPh>
    <rPh sb="60" eb="62">
      <t>カイゼン</t>
    </rPh>
    <rPh sb="63" eb="65">
      <t>ヒツヨウ</t>
    </rPh>
    <rPh sb="66" eb="68">
      <t>ケイヒ</t>
    </rPh>
    <phoneticPr fontId="20"/>
  </si>
  <si>
    <r>
      <t>　放課後児童支援員を配置　対象職員１人当たり　</t>
    </r>
    <r>
      <rPr>
        <sz val="11"/>
        <color rgb="FFFF0000"/>
        <rFont val="HGSｺﾞｼｯｸM"/>
        <family val="3"/>
        <charset val="128"/>
      </rPr>
      <t>131,000</t>
    </r>
    <r>
      <rPr>
        <sz val="11"/>
        <rFont val="HGSｺﾞｼｯｸM"/>
        <family val="3"/>
        <charset val="128"/>
      </rPr>
      <t>円（上限額）</t>
    </r>
    <rPh sb="1" eb="4">
      <t>ホウカゴ</t>
    </rPh>
    <rPh sb="4" eb="6">
      <t>ジドウ</t>
    </rPh>
    <rPh sb="6" eb="8">
      <t>シエン</t>
    </rPh>
    <rPh sb="8" eb="9">
      <t>イン</t>
    </rPh>
    <rPh sb="10" eb="12">
      <t>ハイチ</t>
    </rPh>
    <rPh sb="13" eb="15">
      <t>タイショウ</t>
    </rPh>
    <rPh sb="15" eb="17">
      <t>ショクイン</t>
    </rPh>
    <rPh sb="18" eb="19">
      <t>ニン</t>
    </rPh>
    <rPh sb="19" eb="20">
      <t>ア</t>
    </rPh>
    <rPh sb="30" eb="31">
      <t>エン</t>
    </rPh>
    <rPh sb="32" eb="35">
      <t>ジョウゲンガク</t>
    </rPh>
    <phoneticPr fontId="20"/>
  </si>
  <si>
    <r>
      <t>　概ね経験年数５年以上の放課後児童支援員で一定の研修を受講した
　者を配置　対象職員1人当たり　</t>
    </r>
    <r>
      <rPr>
        <sz val="11"/>
        <color rgb="FFFF0000"/>
        <rFont val="HGSｺﾞｼｯｸM"/>
        <family val="3"/>
        <charset val="128"/>
      </rPr>
      <t>263,000</t>
    </r>
    <r>
      <rPr>
        <sz val="11"/>
        <rFont val="HGSｺﾞｼｯｸM"/>
        <family val="3"/>
        <charset val="128"/>
      </rPr>
      <t>円（上限額）</t>
    </r>
    <rPh sb="1" eb="2">
      <t>オオム</t>
    </rPh>
    <rPh sb="3" eb="5">
      <t>ケイケン</t>
    </rPh>
    <rPh sb="5" eb="7">
      <t>ネンスウ</t>
    </rPh>
    <rPh sb="8" eb="11">
      <t>ネンイジョウ</t>
    </rPh>
    <rPh sb="12" eb="15">
      <t>ホウカゴ</t>
    </rPh>
    <rPh sb="15" eb="17">
      <t>ジドウ</t>
    </rPh>
    <rPh sb="17" eb="19">
      <t>シエン</t>
    </rPh>
    <rPh sb="19" eb="20">
      <t>イン</t>
    </rPh>
    <rPh sb="21" eb="23">
      <t>イッテイ</t>
    </rPh>
    <rPh sb="24" eb="26">
      <t>ケンシュウ</t>
    </rPh>
    <rPh sb="27" eb="29">
      <t>ジュコウ</t>
    </rPh>
    <rPh sb="33" eb="34">
      <t>モノ</t>
    </rPh>
    <rPh sb="35" eb="37">
      <t>ハイチ</t>
    </rPh>
    <rPh sb="38" eb="40">
      <t>タイショウ</t>
    </rPh>
    <rPh sb="40" eb="42">
      <t>ショクイン</t>
    </rPh>
    <rPh sb="43" eb="44">
      <t>ニン</t>
    </rPh>
    <rPh sb="44" eb="45">
      <t>ア</t>
    </rPh>
    <rPh sb="55" eb="56">
      <t>エン</t>
    </rPh>
    <rPh sb="57" eb="60">
      <t>ジョウゲンガク</t>
    </rPh>
    <phoneticPr fontId="20"/>
  </si>
  <si>
    <t>キャリアアップ処遇改善③</t>
    <rPh sb="7" eb="11">
      <t>ショグウカイゼン</t>
    </rPh>
    <phoneticPr fontId="20"/>
  </si>
  <si>
    <r>
      <t>　②の条件を満たす概ね経験年数１０年以上の放課後児童支援員で事業
　所長的立場にある者を配置　対象職員１人当たり　</t>
    </r>
    <r>
      <rPr>
        <sz val="11"/>
        <color rgb="FFFF0000"/>
        <rFont val="HGSｺﾞｼｯｸM"/>
        <family val="3"/>
        <charset val="128"/>
      </rPr>
      <t>394,000</t>
    </r>
    <r>
      <rPr>
        <sz val="11"/>
        <rFont val="HGSｺﾞｼｯｸM"/>
        <family val="3"/>
        <charset val="128"/>
      </rPr>
      <t>円（上限額）</t>
    </r>
    <rPh sb="3" eb="5">
      <t>ジョウケン</t>
    </rPh>
    <rPh sb="6" eb="7">
      <t>ミ</t>
    </rPh>
    <rPh sb="9" eb="10">
      <t>オオム</t>
    </rPh>
    <rPh sb="11" eb="13">
      <t>ケイケン</t>
    </rPh>
    <rPh sb="13" eb="15">
      <t>ネンスウ</t>
    </rPh>
    <rPh sb="17" eb="18">
      <t>ネン</t>
    </rPh>
    <rPh sb="18" eb="20">
      <t>イジョウ</t>
    </rPh>
    <rPh sb="21" eb="24">
      <t>ホウカゴ</t>
    </rPh>
    <rPh sb="24" eb="26">
      <t>ジドウ</t>
    </rPh>
    <rPh sb="26" eb="28">
      <t>シエン</t>
    </rPh>
    <rPh sb="28" eb="29">
      <t>イン</t>
    </rPh>
    <rPh sb="30" eb="32">
      <t>ジギョウ</t>
    </rPh>
    <rPh sb="34" eb="36">
      <t>ショチョウ</t>
    </rPh>
    <rPh sb="36" eb="37">
      <t>テキ</t>
    </rPh>
    <rPh sb="37" eb="39">
      <t>タチバ</t>
    </rPh>
    <rPh sb="42" eb="43">
      <t>モノ</t>
    </rPh>
    <rPh sb="44" eb="46">
      <t>ハイチ</t>
    </rPh>
    <rPh sb="47" eb="49">
      <t>タイショウ</t>
    </rPh>
    <rPh sb="49" eb="51">
      <t>ショクイン</t>
    </rPh>
    <rPh sb="52" eb="53">
      <t>ニン</t>
    </rPh>
    <rPh sb="53" eb="54">
      <t>ア</t>
    </rPh>
    <rPh sb="64" eb="65">
      <t>エン</t>
    </rPh>
    <rPh sb="66" eb="69">
      <t>ジョウゲンガク</t>
    </rPh>
    <phoneticPr fontId="20"/>
  </si>
  <si>
    <t>長期休暇支援</t>
    <rPh sb="0" eb="2">
      <t>チョウキ</t>
    </rPh>
    <rPh sb="2" eb="4">
      <t>キュウカ</t>
    </rPh>
    <rPh sb="4" eb="6">
      <t>シエン</t>
    </rPh>
    <phoneticPr fontId="20"/>
  </si>
  <si>
    <t>市単独</t>
    <rPh sb="0" eb="1">
      <t>シ</t>
    </rPh>
    <rPh sb="1" eb="3">
      <t>タンドク</t>
    </rPh>
    <phoneticPr fontId="20"/>
  </si>
  <si>
    <t>　登録人数が20人以上の児童クラブのうち、市の施設以外の施設を利用
　して活動する児童クラブが対象　</t>
    <rPh sb="1" eb="3">
      <t>トウロク</t>
    </rPh>
    <rPh sb="3" eb="5">
      <t>ニンズウ</t>
    </rPh>
    <rPh sb="8" eb="9">
      <t>ニン</t>
    </rPh>
    <rPh sb="9" eb="11">
      <t>イジョウ</t>
    </rPh>
    <rPh sb="12" eb="14">
      <t>ジドウ</t>
    </rPh>
    <rPh sb="21" eb="22">
      <t>シ</t>
    </rPh>
    <rPh sb="23" eb="25">
      <t>シセツ</t>
    </rPh>
    <rPh sb="25" eb="27">
      <t>イガイ</t>
    </rPh>
    <phoneticPr fontId="20"/>
  </si>
  <si>
    <r>
      <t>※　障害児受入加算（障害児受入強化加算含む）について
　　児童クラブ年間計画書提出時（4/1）において、障害児が在籍し、専門的知識等を有する放課後児童支援員等を
　　配置する場合に補助対象とする。
　　なお、年度途中に障害児が在籍し、専門的知識等を有する放課後児童支援員等を配置した場合においては、
　　月初日を起算日とし、月割りにて補助対象とする。
　　また、障害児が途中で退所した場合は当該年度までは補助対象とする。
※　キャリアアップ処遇改善①～③について
　　１クラブあたりの基準額は、</t>
    </r>
    <r>
      <rPr>
        <sz val="11"/>
        <color rgb="FFFF0000"/>
        <rFont val="HGSｺﾞｼｯｸM"/>
        <family val="3"/>
        <charset val="128"/>
      </rPr>
      <t>919,000</t>
    </r>
    <r>
      <rPr>
        <sz val="11"/>
        <rFont val="HGSｺﾞｼｯｸM"/>
        <family val="3"/>
        <charset val="128"/>
      </rPr>
      <t>円を上限とする。</t>
    </r>
    <rPh sb="221" eb="225">
      <t>ショグウカイゼン</t>
    </rPh>
    <rPh sb="243" eb="245">
      <t>キジュン</t>
    </rPh>
    <rPh sb="245" eb="246">
      <t>ガク</t>
    </rPh>
    <rPh sb="255" eb="256">
      <t>エン</t>
    </rPh>
    <rPh sb="257" eb="259">
      <t>ジョウゲン</t>
    </rPh>
    <phoneticPr fontId="20"/>
  </si>
  <si>
    <t>-</t>
  </si>
  <si>
    <t>-</t>
    <phoneticPr fontId="6"/>
  </si>
  <si>
    <t>構造面積</t>
    <phoneticPr fontId="6"/>
  </si>
  <si>
    <t>その他の場合</t>
    <rPh sb="2" eb="3">
      <t>タ</t>
    </rPh>
    <rPh sb="4" eb="6">
      <t>バアイ</t>
    </rPh>
    <phoneticPr fontId="6"/>
  </si>
  <si>
    <t>↓削除・編集禁止！</t>
    <rPh sb="1" eb="3">
      <t>サクジョ</t>
    </rPh>
    <rPh sb="4" eb="6">
      <t>ヘンシュウ</t>
    </rPh>
    <rPh sb="6" eb="8">
      <t>キンシ</t>
    </rPh>
    <phoneticPr fontId="20"/>
  </si>
  <si>
    <t>支援員等処遇改善（月額9,000円相当）</t>
    <rPh sb="0" eb="2">
      <t>シエン</t>
    </rPh>
    <rPh sb="2" eb="3">
      <t>イン</t>
    </rPh>
    <rPh sb="3" eb="4">
      <t>トウ</t>
    </rPh>
    <rPh sb="4" eb="6">
      <t>ショグウ</t>
    </rPh>
    <rPh sb="6" eb="8">
      <t>カイゼン</t>
    </rPh>
    <rPh sb="9" eb="10">
      <t>ツキ</t>
    </rPh>
    <rPh sb="10" eb="11">
      <t>ガク</t>
    </rPh>
    <rPh sb="16" eb="17">
      <t>エン</t>
    </rPh>
    <rPh sb="17" eb="19">
      <t>ソウトウ</t>
    </rPh>
    <phoneticPr fontId="20"/>
  </si>
  <si>
    <t>障害児受入強化３人以上5人以下/年</t>
    <rPh sb="0" eb="3">
      <t>ショウガイジ</t>
    </rPh>
    <rPh sb="3" eb="4">
      <t>ウ</t>
    </rPh>
    <rPh sb="4" eb="5">
      <t>イ</t>
    </rPh>
    <rPh sb="5" eb="7">
      <t>キョウカ</t>
    </rPh>
    <rPh sb="8" eb="9">
      <t>ニン</t>
    </rPh>
    <rPh sb="9" eb="11">
      <t>イジョウ</t>
    </rPh>
    <rPh sb="12" eb="13">
      <t>ニン</t>
    </rPh>
    <rPh sb="13" eb="15">
      <t>イカ</t>
    </rPh>
    <rPh sb="16" eb="17">
      <t>ネン</t>
    </rPh>
    <phoneticPr fontId="1"/>
  </si>
  <si>
    <t>障害児受入強化6人以上8人以下/年</t>
    <rPh sb="0" eb="3">
      <t>ショウガイジ</t>
    </rPh>
    <rPh sb="3" eb="4">
      <t>ウ</t>
    </rPh>
    <rPh sb="4" eb="5">
      <t>イ</t>
    </rPh>
    <rPh sb="5" eb="7">
      <t>キョウカ</t>
    </rPh>
    <rPh sb="8" eb="9">
      <t>ニン</t>
    </rPh>
    <rPh sb="9" eb="11">
      <t>イジョウ</t>
    </rPh>
    <rPh sb="12" eb="15">
      <t>ニンイカ</t>
    </rPh>
    <rPh sb="16" eb="17">
      <t>ネン</t>
    </rPh>
    <phoneticPr fontId="20"/>
  </si>
  <si>
    <t>　職員に対する3％程度（月額9,000円相当）の賃金改善に必要な経費
　補助基準額（月額11,000円）×賃金改善対象者数×事業実施月数</t>
    <rPh sb="1" eb="3">
      <t>ショクイン</t>
    </rPh>
    <rPh sb="4" eb="5">
      <t>タイ</t>
    </rPh>
    <rPh sb="9" eb="11">
      <t>テイド</t>
    </rPh>
    <rPh sb="12" eb="13">
      <t>ツキ</t>
    </rPh>
    <rPh sb="13" eb="14">
      <t>ガク</t>
    </rPh>
    <rPh sb="19" eb="20">
      <t>エン</t>
    </rPh>
    <rPh sb="20" eb="22">
      <t>ソウトウ</t>
    </rPh>
    <rPh sb="24" eb="26">
      <t>チンギン</t>
    </rPh>
    <rPh sb="26" eb="28">
      <t>カイゼン</t>
    </rPh>
    <rPh sb="29" eb="31">
      <t>ヒツヨウ</t>
    </rPh>
    <rPh sb="32" eb="34">
      <t>ケイヒ</t>
    </rPh>
    <rPh sb="36" eb="38">
      <t>ホジョ</t>
    </rPh>
    <rPh sb="38" eb="40">
      <t>キジュン</t>
    </rPh>
    <rPh sb="40" eb="41">
      <t>ガク</t>
    </rPh>
    <rPh sb="42" eb="43">
      <t>ツキ</t>
    </rPh>
    <rPh sb="43" eb="44">
      <t>ガク</t>
    </rPh>
    <rPh sb="50" eb="51">
      <t>エン</t>
    </rPh>
    <rPh sb="53" eb="55">
      <t>チンギン</t>
    </rPh>
    <rPh sb="55" eb="57">
      <t>カイゼン</t>
    </rPh>
    <rPh sb="57" eb="60">
      <t>タイショウシャ</t>
    </rPh>
    <rPh sb="60" eb="61">
      <t>スウ</t>
    </rPh>
    <rPh sb="62" eb="64">
      <t>ジギョウ</t>
    </rPh>
    <rPh sb="64" eb="66">
      <t>ジッシ</t>
    </rPh>
    <rPh sb="66" eb="68">
      <t>ツキスウ</t>
    </rPh>
    <phoneticPr fontId="20"/>
  </si>
  <si>
    <t>次年度繰越金</t>
    <rPh sb="0" eb="3">
      <t>ジネンド</t>
    </rPh>
    <rPh sb="3" eb="5">
      <t>クリコシ</t>
    </rPh>
    <rPh sb="5" eb="6">
      <t>キン</t>
    </rPh>
    <phoneticPr fontId="20"/>
  </si>
  <si>
    <t>（７）</t>
    <phoneticPr fontId="20"/>
  </si>
  <si>
    <t>⑩</t>
  </si>
  <si>
    <t>⑪</t>
  </si>
  <si>
    <t>⑫</t>
  </si>
  <si>
    <t>⑬</t>
  </si>
  <si>
    <t>⑭</t>
  </si>
  <si>
    <t>⑮</t>
  </si>
  <si>
    <t>その他　</t>
    <rPh sb="2" eb="3">
      <t>タ</t>
    </rPh>
    <phoneticPr fontId="20"/>
  </si>
  <si>
    <t>別紙のとおり</t>
  </si>
  <si>
    <t>支　援　員　等　名　簿</t>
    <rPh sb="0" eb="1">
      <t>シ</t>
    </rPh>
    <rPh sb="2" eb="3">
      <t>エン</t>
    </rPh>
    <rPh sb="4" eb="5">
      <t>イン</t>
    </rPh>
    <rPh sb="6" eb="7">
      <t>トウ</t>
    </rPh>
    <rPh sb="8" eb="9">
      <t>ナ</t>
    </rPh>
    <rPh sb="10" eb="11">
      <t>ボ</t>
    </rPh>
    <phoneticPr fontId="6"/>
  </si>
  <si>
    <t>常勤・非常勤</t>
    <rPh sb="3" eb="6">
      <t>ヒジョウキン</t>
    </rPh>
    <phoneticPr fontId="6"/>
  </si>
  <si>
    <t>修了証のNO．</t>
    <rPh sb="0" eb="2">
      <t>シュウリョウ</t>
    </rPh>
    <rPh sb="2" eb="3">
      <t>ショウ</t>
    </rPh>
    <phoneticPr fontId="6"/>
  </si>
  <si>
    <t>保育士</t>
    <rPh sb="0" eb="3">
      <t>ホイクシ</t>
    </rPh>
    <phoneticPr fontId="6"/>
  </si>
  <si>
    <t>社会福祉士</t>
    <rPh sb="0" eb="2">
      <t>シャカイ</t>
    </rPh>
    <rPh sb="2" eb="4">
      <t>フクシ</t>
    </rPh>
    <rPh sb="4" eb="5">
      <t>シ</t>
    </rPh>
    <phoneticPr fontId="6"/>
  </si>
  <si>
    <t>教諭（幼・小・中・高）</t>
    <rPh sb="0" eb="2">
      <t>キョウユ</t>
    </rPh>
    <rPh sb="3" eb="4">
      <t>ヨウ</t>
    </rPh>
    <rPh sb="5" eb="6">
      <t>ショウ</t>
    </rPh>
    <rPh sb="7" eb="8">
      <t>チュウ</t>
    </rPh>
    <rPh sb="9" eb="10">
      <t>コウ</t>
    </rPh>
    <phoneticPr fontId="6"/>
  </si>
  <si>
    <t>高卒以上で２年以上児童福祉事業に従事</t>
    <rPh sb="0" eb="2">
      <t>コウソツ</t>
    </rPh>
    <rPh sb="2" eb="4">
      <t>イジョウ</t>
    </rPh>
    <rPh sb="6" eb="9">
      <t>ネンイジョウ</t>
    </rPh>
    <rPh sb="9" eb="11">
      <t>ジドウ</t>
    </rPh>
    <rPh sb="11" eb="13">
      <t>フクシ</t>
    </rPh>
    <rPh sb="13" eb="15">
      <t>ジギョウ</t>
    </rPh>
    <rPh sb="16" eb="18">
      <t>ジュウジ</t>
    </rPh>
    <phoneticPr fontId="6"/>
  </si>
  <si>
    <t>保育士・教諭</t>
    <rPh sb="0" eb="3">
      <t>ホイクシ</t>
    </rPh>
    <rPh sb="4" eb="6">
      <t>キョウユ</t>
    </rPh>
    <phoneticPr fontId="6"/>
  </si>
  <si>
    <t>保育士・社会福祉士</t>
    <rPh sb="0" eb="3">
      <t>ホイクシ</t>
    </rPh>
    <rPh sb="4" eb="6">
      <t>シャカイ</t>
    </rPh>
    <rPh sb="6" eb="8">
      <t>フクシ</t>
    </rPh>
    <rPh sb="8" eb="9">
      <t>シ</t>
    </rPh>
    <phoneticPr fontId="6"/>
  </si>
  <si>
    <t>社会福祉士・教諭</t>
    <rPh sb="0" eb="2">
      <t>シャカイ</t>
    </rPh>
    <rPh sb="2" eb="4">
      <t>フクシ</t>
    </rPh>
    <rPh sb="4" eb="5">
      <t>シ</t>
    </rPh>
    <rPh sb="6" eb="8">
      <t>キョウユ</t>
    </rPh>
    <phoneticPr fontId="6"/>
  </si>
  <si>
    <t>保育士・社会福祉士・教諭</t>
    <rPh sb="0" eb="3">
      <t>ホイクシ</t>
    </rPh>
    <rPh sb="4" eb="6">
      <t>シャカイ</t>
    </rPh>
    <rPh sb="6" eb="8">
      <t>フクシ</t>
    </rPh>
    <rPh sb="8" eb="9">
      <t>シ</t>
    </rPh>
    <rPh sb="10" eb="12">
      <t>キョウユ</t>
    </rPh>
    <phoneticPr fontId="6"/>
  </si>
  <si>
    <t>＊少なくとも2回以上の実施が必要。(そのうち１回は消火に関する訓練が必要）</t>
    <rPh sb="1" eb="2">
      <t>スク</t>
    </rPh>
    <rPh sb="7" eb="10">
      <t>カイイジョウ</t>
    </rPh>
    <rPh sb="11" eb="13">
      <t>ジッシ</t>
    </rPh>
    <rPh sb="14" eb="16">
      <t>ヒツヨウ</t>
    </rPh>
    <rPh sb="23" eb="24">
      <t>カイ</t>
    </rPh>
    <rPh sb="25" eb="27">
      <t>ショウカ</t>
    </rPh>
    <rPh sb="28" eb="29">
      <t>カン</t>
    </rPh>
    <rPh sb="31" eb="33">
      <t>クンレン</t>
    </rPh>
    <rPh sb="34" eb="36">
      <t>ヒツヨウ</t>
    </rPh>
    <phoneticPr fontId="6"/>
  </si>
  <si>
    <t xml:space="preserve">
備考欄
</t>
    <rPh sb="1" eb="3">
      <t>ビコウ</t>
    </rPh>
    <rPh sb="3" eb="4">
      <t>ラン</t>
    </rPh>
    <phoneticPr fontId="20"/>
  </si>
  <si>
    <r>
      <t>長期休暇中に支援の単位を新たに設けて運営する場合　開設日数×</t>
    </r>
    <r>
      <rPr>
        <sz val="11"/>
        <color rgb="FFFF0000"/>
        <rFont val="HGSｺﾞｼｯｸM"/>
        <family val="3"/>
        <charset val="128"/>
      </rPr>
      <t>20,000</t>
    </r>
    <r>
      <rPr>
        <sz val="11"/>
        <color theme="1"/>
        <rFont val="HGSｺﾞｼｯｸM"/>
        <family val="3"/>
        <charset val="128"/>
      </rPr>
      <t>円</t>
    </r>
    <rPh sb="0" eb="2">
      <t>チョウキ</t>
    </rPh>
    <rPh sb="2" eb="4">
      <t>キュウカ</t>
    </rPh>
    <rPh sb="4" eb="5">
      <t>チュウ</t>
    </rPh>
    <rPh sb="6" eb="8">
      <t>シエン</t>
    </rPh>
    <rPh sb="9" eb="11">
      <t>タンイ</t>
    </rPh>
    <rPh sb="12" eb="13">
      <t>アラ</t>
    </rPh>
    <rPh sb="15" eb="16">
      <t>モウ</t>
    </rPh>
    <rPh sb="18" eb="20">
      <t>ウンエイ</t>
    </rPh>
    <rPh sb="22" eb="24">
      <t>バアイ</t>
    </rPh>
    <rPh sb="25" eb="27">
      <t>カイセツ</t>
    </rPh>
    <rPh sb="27" eb="29">
      <t>ニッスウ</t>
    </rPh>
    <rPh sb="36" eb="37">
      <t>エン</t>
    </rPh>
    <phoneticPr fontId="20"/>
  </si>
  <si>
    <r>
      <t>　平日に1日6時間を超え、かつ18時を超える時間の年間平均時間
　（上限2時間）×</t>
    </r>
    <r>
      <rPr>
        <sz val="11"/>
        <color rgb="FFFF0000"/>
        <rFont val="HGSｺﾞｼｯｸM"/>
        <family val="3"/>
        <charset val="128"/>
      </rPr>
      <t>421,000</t>
    </r>
    <r>
      <rPr>
        <sz val="11"/>
        <rFont val="HGSｺﾞｼｯｸM"/>
        <family val="3"/>
        <charset val="128"/>
      </rPr>
      <t>円　</t>
    </r>
    <rPh sb="1" eb="3">
      <t>ヘイジツ</t>
    </rPh>
    <rPh sb="5" eb="6">
      <t>ヒ</t>
    </rPh>
    <rPh sb="7" eb="9">
      <t>ジカン</t>
    </rPh>
    <rPh sb="10" eb="11">
      <t>コ</t>
    </rPh>
    <rPh sb="17" eb="18">
      <t>ジ</t>
    </rPh>
    <rPh sb="19" eb="20">
      <t>コ</t>
    </rPh>
    <rPh sb="22" eb="24">
      <t>ジカン</t>
    </rPh>
    <rPh sb="25" eb="27">
      <t>ネンカン</t>
    </rPh>
    <rPh sb="27" eb="29">
      <t>ヘイキン</t>
    </rPh>
    <rPh sb="29" eb="31">
      <t>ジカン</t>
    </rPh>
    <rPh sb="34" eb="36">
      <t>ジョウゲン</t>
    </rPh>
    <rPh sb="37" eb="39">
      <t>ジカン</t>
    </rPh>
    <rPh sb="48" eb="49">
      <t>エン</t>
    </rPh>
    <phoneticPr fontId="20"/>
  </si>
  <si>
    <r>
      <t>　長期休暇に1日8時間を超える時間の年間平均時間
　（上限2時間）×</t>
    </r>
    <r>
      <rPr>
        <sz val="11"/>
        <color rgb="FFFF0000"/>
        <rFont val="HGSｺﾞｼｯｸM"/>
        <family val="3"/>
        <charset val="128"/>
      </rPr>
      <t>190,000</t>
    </r>
    <r>
      <rPr>
        <sz val="11"/>
        <rFont val="HGSｺﾞｼｯｸM"/>
        <family val="3"/>
        <charset val="128"/>
      </rPr>
      <t>円</t>
    </r>
    <rPh sb="1" eb="3">
      <t>チョウキ</t>
    </rPh>
    <rPh sb="3" eb="5">
      <t>キュウカ</t>
    </rPh>
    <rPh sb="7" eb="8">
      <t>ヒ</t>
    </rPh>
    <rPh sb="9" eb="11">
      <t>ジカン</t>
    </rPh>
    <rPh sb="12" eb="13">
      <t>コ</t>
    </rPh>
    <rPh sb="15" eb="17">
      <t>ジカン</t>
    </rPh>
    <rPh sb="18" eb="20">
      <t>ネンカン</t>
    </rPh>
    <rPh sb="20" eb="22">
      <t>ヘイキン</t>
    </rPh>
    <rPh sb="22" eb="24">
      <t>ジカン</t>
    </rPh>
    <rPh sb="27" eb="29">
      <t>ジョウゲン</t>
    </rPh>
    <rPh sb="30" eb="32">
      <t>ジカン</t>
    </rPh>
    <rPh sb="41" eb="42">
      <t>エン</t>
    </rPh>
    <phoneticPr fontId="20"/>
  </si>
  <si>
    <t>⑦</t>
  </si>
  <si>
    <t>⑧</t>
    <phoneticPr fontId="20"/>
  </si>
  <si>
    <t>⑩</t>
    <phoneticPr fontId="20"/>
  </si>
  <si>
    <t>⑯</t>
    <phoneticPr fontId="20"/>
  </si>
  <si>
    <t>⑰</t>
    <phoneticPr fontId="20"/>
  </si>
  <si>
    <t>⑱</t>
    <phoneticPr fontId="20"/>
  </si>
  <si>
    <t>放課後児童支援員（常勤職員に限る）２名以上配置計画の提出</t>
    <rPh sb="23" eb="25">
      <t>ケイカク</t>
    </rPh>
    <rPh sb="26" eb="28">
      <t>テイシュツ</t>
    </rPh>
    <phoneticPr fontId="20"/>
  </si>
  <si>
    <t>×</t>
  </si>
  <si>
    <t>令和7年４月１日現在平均利用児童数</t>
    <rPh sb="0" eb="2">
      <t>レイワ</t>
    </rPh>
    <rPh sb="3" eb="4">
      <t>ネン</t>
    </rPh>
    <rPh sb="5" eb="6">
      <t>ガツ</t>
    </rPh>
    <rPh sb="7" eb="8">
      <t>ニチ</t>
    </rPh>
    <rPh sb="8" eb="10">
      <t>ゲンザイ</t>
    </rPh>
    <rPh sb="10" eb="12">
      <t>ヘイキン</t>
    </rPh>
    <rPh sb="12" eb="14">
      <t>リヨウ</t>
    </rPh>
    <rPh sb="14" eb="16">
      <t>ジドウ</t>
    </rPh>
    <rPh sb="16" eb="17">
      <t>スウ</t>
    </rPh>
    <phoneticPr fontId="6"/>
  </si>
  <si>
    <t>令和７年度の児童クラブ年間計画について、別紙のとおり提出いたします。</t>
    <rPh sb="0" eb="2">
      <t>レイワ</t>
    </rPh>
    <rPh sb="3" eb="5">
      <t>ネンド</t>
    </rPh>
    <rPh sb="6" eb="8">
      <t>ジドウ</t>
    </rPh>
    <rPh sb="11" eb="13">
      <t>ネンカン</t>
    </rPh>
    <rPh sb="13" eb="15">
      <t>ケイカク</t>
    </rPh>
    <rPh sb="20" eb="22">
      <t>ベッシ</t>
    </rPh>
    <rPh sb="26" eb="28">
      <t>テイシュツ</t>
    </rPh>
    <phoneticPr fontId="6"/>
  </si>
  <si>
    <t>令和７年度　児童クラブ事業実施計画書　　　　　　　　</t>
    <rPh sb="0" eb="2">
      <t>レイワ</t>
    </rPh>
    <rPh sb="3" eb="5">
      <t>ネンド</t>
    </rPh>
    <rPh sb="6" eb="8">
      <t>ジドウ</t>
    </rPh>
    <rPh sb="13" eb="15">
      <t>ジッシ</t>
    </rPh>
    <phoneticPr fontId="6"/>
  </si>
  <si>
    <r>
      <rPr>
        <b/>
        <sz val="14"/>
        <color rgb="FFFF0000"/>
        <rFont val="游ゴシック"/>
        <family val="3"/>
        <charset val="128"/>
        <scheme val="minor"/>
      </rPr>
      <t>令和７</t>
    </r>
    <r>
      <rPr>
        <b/>
        <sz val="14"/>
        <color theme="1"/>
        <rFont val="游ゴシック"/>
        <family val="3"/>
        <charset val="128"/>
        <scheme val="minor"/>
      </rPr>
      <t>年度　児童クラブ事業実施計画書　　　　　　　　</t>
    </r>
    <rPh sb="0" eb="2">
      <t>レイワ</t>
    </rPh>
    <rPh sb="3" eb="5">
      <t>ネンド</t>
    </rPh>
    <rPh sb="6" eb="8">
      <t>ジドウ</t>
    </rPh>
    <rPh sb="13" eb="15">
      <t>ジッシ</t>
    </rPh>
    <phoneticPr fontId="6"/>
  </si>
  <si>
    <r>
      <t xml:space="preserve"> </t>
    </r>
    <r>
      <rPr>
        <b/>
        <sz val="16"/>
        <rFont val="ＭＳ 明朝"/>
        <family val="1"/>
        <charset val="128"/>
      </rPr>
      <t>令和７年度　収支予算書</t>
    </r>
    <rPh sb="1" eb="3">
      <t>レイワ</t>
    </rPh>
    <rPh sb="4" eb="6">
      <t>ネンド</t>
    </rPh>
    <rPh sb="7" eb="9">
      <t>シュウシ</t>
    </rPh>
    <rPh sb="9" eb="12">
      <t>ヨサンショ</t>
    </rPh>
    <phoneticPr fontId="20"/>
  </si>
  <si>
    <t>●令和７年度放課後児童クラブ委託料単価　</t>
    <rPh sb="1" eb="3">
      <t>レイワ</t>
    </rPh>
    <rPh sb="4" eb="6">
      <t>ネンド</t>
    </rPh>
    <rPh sb="6" eb="9">
      <t>ホウカゴ</t>
    </rPh>
    <rPh sb="9" eb="11">
      <t>ジドウ</t>
    </rPh>
    <rPh sb="14" eb="17">
      <t>イタクリョウ</t>
    </rPh>
    <rPh sb="17" eb="19">
      <t>タンカ</t>
    </rPh>
    <phoneticPr fontId="20"/>
  </si>
  <si>
    <r>
      <t xml:space="preserve"> </t>
    </r>
    <r>
      <rPr>
        <b/>
        <sz val="16"/>
        <rFont val="ＭＳ 明朝"/>
        <family val="1"/>
        <charset val="128"/>
      </rPr>
      <t>令和７年度　収支予算書　【記入例】</t>
    </r>
    <rPh sb="1" eb="3">
      <t>レイワ</t>
    </rPh>
    <rPh sb="4" eb="6">
      <t>ネンド</t>
    </rPh>
    <rPh sb="7" eb="9">
      <t>シュウシ</t>
    </rPh>
    <rPh sb="9" eb="12">
      <t>ヨサンショ</t>
    </rPh>
    <rPh sb="14" eb="16">
      <t>キニュウ</t>
    </rPh>
    <rPh sb="16" eb="17">
      <t>レイ</t>
    </rPh>
    <phoneticPr fontId="20"/>
  </si>
  <si>
    <t>令和７年４月１日現在平均利用児童数</t>
    <rPh sb="0" eb="2">
      <t>レイワ</t>
    </rPh>
    <rPh sb="3" eb="4">
      <t>ネン</t>
    </rPh>
    <rPh sb="5" eb="6">
      <t>ガツ</t>
    </rPh>
    <rPh sb="7" eb="8">
      <t>ニチ</t>
    </rPh>
    <rPh sb="8" eb="10">
      <t>ゲンザイ</t>
    </rPh>
    <rPh sb="10" eb="12">
      <t>ヘイキン</t>
    </rPh>
    <rPh sb="12" eb="14">
      <t>リヨウ</t>
    </rPh>
    <rPh sb="14" eb="16">
      <t>ジドウ</t>
    </rPh>
    <rPh sb="16" eb="17">
      <t>スウ</t>
    </rPh>
    <phoneticPr fontId="6"/>
  </si>
  <si>
    <t>←②令和7年度放課後児童支援員等処遇改善等事業計画書の金額と一致</t>
    <phoneticPr fontId="20"/>
  </si>
  <si>
    <r>
      <t>←③令和</t>
    </r>
    <r>
      <rPr>
        <sz val="11"/>
        <color rgb="FF000000"/>
        <rFont val="游ゴシック"/>
        <family val="2"/>
        <scheme val="minor"/>
      </rPr>
      <t>7</t>
    </r>
    <r>
      <rPr>
        <sz val="11"/>
        <color rgb="FF000000"/>
        <rFont val="游ゴシック"/>
        <family val="3"/>
        <charset val="128"/>
        <scheme val="minor"/>
      </rPr>
      <t>年度放課後児童支援員等処遇改善等事業（月額</t>
    </r>
    <r>
      <rPr>
        <sz val="11"/>
        <color rgb="FF000000"/>
        <rFont val="Calibri"/>
        <family val="2"/>
      </rPr>
      <t>9,000</t>
    </r>
    <r>
      <rPr>
        <sz val="11"/>
        <color rgb="FF000000"/>
        <rFont val="游ゴシック"/>
        <family val="3"/>
        <charset val="128"/>
        <scheme val="minor"/>
      </rPr>
      <t>円相当）計画書の金額と一致</t>
    </r>
    <rPh sb="39" eb="41">
      <t>キンガク</t>
    </rPh>
    <rPh sb="42" eb="44">
      <t>イッチ</t>
    </rPh>
    <phoneticPr fontId="20"/>
  </si>
  <si>
    <t>（290日-250日）×20,000</t>
    <rPh sb="4" eb="5">
      <t>ニチ</t>
    </rPh>
    <rPh sb="9" eb="10">
      <t>ニチ</t>
    </rPh>
    <phoneticPr fontId="20"/>
  </si>
  <si>
    <t>平日　14:00～19:00　（計5時間）</t>
    <rPh sb="0" eb="2">
      <t>ヘイジツ</t>
    </rPh>
    <rPh sb="16" eb="17">
      <t>ケイ</t>
    </rPh>
    <rPh sb="18" eb="20">
      <t>ジカン</t>
    </rPh>
    <phoneticPr fontId="20"/>
  </si>
  <si>
    <t>令和７年度　児　童　ク　ラ　ブ　事　業　実　施　計　画　書</t>
    <rPh sb="0" eb="2">
      <t>レイワ</t>
    </rPh>
    <rPh sb="3" eb="5">
      <t>ネンド</t>
    </rPh>
    <rPh sb="6" eb="7">
      <t>ジ</t>
    </rPh>
    <rPh sb="8" eb="9">
      <t>ワラベ</t>
    </rPh>
    <rPh sb="16" eb="17">
      <t>コト</t>
    </rPh>
    <rPh sb="18" eb="19">
      <t>ゴウ</t>
    </rPh>
    <rPh sb="20" eb="21">
      <t>ジツ</t>
    </rPh>
    <rPh sb="22" eb="23">
      <t>シ</t>
    </rPh>
    <rPh sb="24" eb="25">
      <t>ケイ</t>
    </rPh>
    <rPh sb="26" eb="27">
      <t>ガ</t>
    </rPh>
    <rPh sb="28" eb="29">
      <t>ショ</t>
    </rPh>
    <phoneticPr fontId="6"/>
  </si>
  <si>
    <t>⑥児童虐待早期発見への取組</t>
    <rPh sb="1" eb="3">
      <t>ジドウ</t>
    </rPh>
    <rPh sb="3" eb="5">
      <t>ギャクタイ</t>
    </rPh>
    <rPh sb="5" eb="7">
      <t>ソウキ</t>
    </rPh>
    <rPh sb="7" eb="9">
      <t>ハッケン</t>
    </rPh>
    <rPh sb="11" eb="13">
      <t>トリクミ</t>
    </rPh>
    <phoneticPr fontId="6"/>
  </si>
  <si>
    <t xml:space="preserve">　日々の支援の中で身体的・精神的状態をチェックしている。
　児童虐待が疑われる場合には各自の判断だけでなく運営主体の責任者と協議をするよう仕組みをつくっている。
</t>
    <rPh sb="1" eb="3">
      <t>ヒビ</t>
    </rPh>
    <rPh sb="4" eb="6">
      <t>シエン</t>
    </rPh>
    <rPh sb="7" eb="8">
      <t>ナカ</t>
    </rPh>
    <rPh sb="9" eb="12">
      <t>シンタイテキ</t>
    </rPh>
    <rPh sb="13" eb="16">
      <t>セイシンテキ</t>
    </rPh>
    <rPh sb="16" eb="18">
      <t>ジョウタイ</t>
    </rPh>
    <rPh sb="30" eb="32">
      <t>ジドウ</t>
    </rPh>
    <rPh sb="32" eb="34">
      <t>ギャクタイ</t>
    </rPh>
    <rPh sb="35" eb="36">
      <t>ウタガ</t>
    </rPh>
    <rPh sb="39" eb="41">
      <t>バアイ</t>
    </rPh>
    <rPh sb="43" eb="45">
      <t>カクジ</t>
    </rPh>
    <rPh sb="46" eb="48">
      <t>ハンダン</t>
    </rPh>
    <rPh sb="53" eb="55">
      <t>ウンエイ</t>
    </rPh>
    <rPh sb="55" eb="57">
      <t>シュタイ</t>
    </rPh>
    <rPh sb="58" eb="61">
      <t>セキニンシャ</t>
    </rPh>
    <rPh sb="62" eb="64">
      <t>キョウギ</t>
    </rPh>
    <rPh sb="69" eb="71">
      <t>シク</t>
    </rPh>
    <phoneticPr fontId="6"/>
  </si>
  <si>
    <t>勤務
年数
（R7.4時点）</t>
    <rPh sb="0" eb="2">
      <t>キンム</t>
    </rPh>
    <rPh sb="3" eb="5">
      <t>ネンスウ</t>
    </rPh>
    <rPh sb="11" eb="13">
      <t>ジテン</t>
    </rPh>
    <phoneticPr fontId="6"/>
  </si>
  <si>
    <t>おやつ代等</t>
    <rPh sb="3" eb="4">
      <t>ダイ</t>
    </rPh>
    <rPh sb="4" eb="5">
      <t>トウ</t>
    </rPh>
    <phoneticPr fontId="6"/>
  </si>
  <si>
    <t>きょうだい児</t>
    <rPh sb="5" eb="6">
      <t>ジ</t>
    </rPh>
    <phoneticPr fontId="6"/>
  </si>
  <si>
    <t>選択してください</t>
  </si>
  <si>
    <t>常勤</t>
    <rPh sb="0" eb="2">
      <t>ジョウキン</t>
    </rPh>
    <phoneticPr fontId="6"/>
  </si>
  <si>
    <t>非常勤</t>
    <rPh sb="0" eb="3">
      <t>ヒジョウキン</t>
    </rPh>
    <phoneticPr fontId="6"/>
  </si>
  <si>
    <t>放課後児童支援員</t>
    <phoneticPr fontId="6"/>
  </si>
  <si>
    <t xml:space="preserve">補助員 </t>
    <phoneticPr fontId="6"/>
  </si>
  <si>
    <t>母子
（父子）</t>
    <rPh sb="0" eb="2">
      <t>ボシ</t>
    </rPh>
    <rPh sb="4" eb="6">
      <t>フシ</t>
    </rPh>
    <phoneticPr fontId="6"/>
  </si>
  <si>
    <r>
      <t>＊障害が証明できる書類を添付</t>
    </r>
    <r>
      <rPr>
        <sz val="12"/>
        <color theme="1"/>
        <rFont val="HGPｺﾞｼｯｸM"/>
        <family val="3"/>
        <charset val="128"/>
      </rPr>
      <t>　（R5年度以降、直近のもの）</t>
    </r>
    <phoneticPr fontId="6"/>
  </si>
  <si>
    <t>月</t>
    <rPh sb="0" eb="1">
      <t>ツキ</t>
    </rPh>
    <phoneticPr fontId="20"/>
  </si>
  <si>
    <t>開設予定日数</t>
    <rPh sb="2" eb="4">
      <t>ヨテイ</t>
    </rPh>
    <phoneticPr fontId="20"/>
  </si>
  <si>
    <t>平　日</t>
    <phoneticPr fontId="20"/>
  </si>
  <si>
    <t>土曜日</t>
    <rPh sb="0" eb="3">
      <t>ドヨウビ</t>
    </rPh>
    <phoneticPr fontId="20"/>
  </si>
  <si>
    <t>通常</t>
    <rPh sb="0" eb="2">
      <t>ツウジョウ</t>
    </rPh>
    <phoneticPr fontId="20"/>
  </si>
  <si>
    <t>長期休業日</t>
    <rPh sb="0" eb="2">
      <t>チョウキ</t>
    </rPh>
    <rPh sb="2" eb="5">
      <t>キュウギョウビ</t>
    </rPh>
    <phoneticPr fontId="20"/>
  </si>
  <si>
    <t>４月</t>
    <rPh sb="1" eb="2">
      <t>ガツ</t>
    </rPh>
    <phoneticPr fontId="20"/>
  </si>
  <si>
    <t>日</t>
    <rPh sb="0" eb="1">
      <t>ニチ</t>
    </rPh>
    <phoneticPr fontId="20"/>
  </si>
  <si>
    <t>５月</t>
  </si>
  <si>
    <t>６月</t>
  </si>
  <si>
    <t>７月</t>
  </si>
  <si>
    <t>８月</t>
  </si>
  <si>
    <t>９月</t>
  </si>
  <si>
    <t>１０月</t>
  </si>
  <si>
    <t>１１月</t>
  </si>
  <si>
    <t>１２月</t>
  </si>
  <si>
    <t>１月</t>
  </si>
  <si>
    <t>２月</t>
  </si>
  <si>
    <t>３月</t>
  </si>
  <si>
    <t>合計</t>
    <rPh sb="0" eb="1">
      <t>ゴウ</t>
    </rPh>
    <rPh sb="1" eb="2">
      <t>ケイ</t>
    </rPh>
    <phoneticPr fontId="20"/>
  </si>
  <si>
    <t>その他</t>
    <rPh sb="2" eb="3">
      <t>タ</t>
    </rPh>
    <phoneticPr fontId="6"/>
  </si>
  <si>
    <t>日</t>
    <rPh sb="0" eb="1">
      <t>ニチ</t>
    </rPh>
    <phoneticPr fontId="6"/>
  </si>
  <si>
    <t>※学校休業日のみ</t>
    <rPh sb="1" eb="3">
      <t>ガッコウ</t>
    </rPh>
    <rPh sb="3" eb="6">
      <t>キュウギョウビ</t>
    </rPh>
    <phoneticPr fontId="6"/>
  </si>
  <si>
    <r>
      <t>うち、</t>
    </r>
    <r>
      <rPr>
        <sz val="11"/>
        <color rgb="FFFF0000"/>
        <rFont val="游ゴシック"/>
        <family val="3"/>
        <charset val="128"/>
        <scheme val="minor"/>
      </rPr>
      <t>学校休業日</t>
    </r>
    <r>
      <rPr>
        <sz val="11"/>
        <color theme="1"/>
        <rFont val="游ゴシック"/>
        <family val="2"/>
        <charset val="128"/>
        <scheme val="minor"/>
      </rPr>
      <t>で</t>
    </r>
    <r>
      <rPr>
        <u/>
        <sz val="11"/>
        <color theme="1"/>
        <rFont val="游ゴシック"/>
        <family val="3"/>
        <charset val="128"/>
        <scheme val="minor"/>
      </rPr>
      <t>８時間以上開設の日数</t>
    </r>
    <rPh sb="3" eb="5">
      <t>ガッコウ</t>
    </rPh>
    <rPh sb="5" eb="8">
      <t>キュウギョウビ</t>
    </rPh>
    <rPh sb="10" eb="14">
      <t>ジカンイジョウ</t>
    </rPh>
    <rPh sb="14" eb="16">
      <t>カイセツ</t>
    </rPh>
    <rPh sb="17" eb="19">
      <t>ニッスウ</t>
    </rPh>
    <phoneticPr fontId="6"/>
  </si>
  <si>
    <t>【参考】年間活動日数上限</t>
    <rPh sb="1" eb="3">
      <t>サンコウ</t>
    </rPh>
    <rPh sb="4" eb="6">
      <t>ネンカン</t>
    </rPh>
    <rPh sb="6" eb="8">
      <t>カツドウ</t>
    </rPh>
    <rPh sb="8" eb="10">
      <t>ニッスウ</t>
    </rPh>
    <rPh sb="10" eb="12">
      <t>ジョウゲン</t>
    </rPh>
    <phoneticPr fontId="6"/>
  </si>
  <si>
    <t>認定資格研修
修了予定者</t>
    <rPh sb="0" eb="2">
      <t>ニンテイ</t>
    </rPh>
    <rPh sb="2" eb="4">
      <t>シカク</t>
    </rPh>
    <rPh sb="4" eb="6">
      <t>ケンシュウ</t>
    </rPh>
    <rPh sb="7" eb="9">
      <t>シュウリョウ</t>
    </rPh>
    <rPh sb="9" eb="12">
      <t>ヨテイシャ</t>
    </rPh>
    <phoneticPr fontId="6"/>
  </si>
  <si>
    <t>令和７年度研修修了予定者</t>
    <phoneticPr fontId="6"/>
  </si>
  <si>
    <t>放課後児童支援員・
令和７年度研修修了予定者・
補助員</t>
    <rPh sb="0" eb="8">
      <t>ホウカゴジドウシエンイン</t>
    </rPh>
    <rPh sb="10" eb="12">
      <t>レイワ</t>
    </rPh>
    <rPh sb="13" eb="15">
      <t>ネンド</t>
    </rPh>
    <rPh sb="15" eb="17">
      <t>ケンシュウ</t>
    </rPh>
    <rPh sb="17" eb="19">
      <t>シュウリョウ</t>
    </rPh>
    <rPh sb="19" eb="22">
      <t>ヨテイシャ</t>
    </rPh>
    <rPh sb="24" eb="27">
      <t>ホジョイン</t>
    </rPh>
    <phoneticPr fontId="6"/>
  </si>
  <si>
    <t>認定資格研修修了
年度</t>
    <rPh sb="0" eb="2">
      <t>ニンテイ</t>
    </rPh>
    <rPh sb="2" eb="4">
      <t>シカク</t>
    </rPh>
    <rPh sb="4" eb="6">
      <t>ケンシュウ</t>
    </rPh>
    <rPh sb="6" eb="8">
      <t>シュウリョウ</t>
    </rPh>
    <rPh sb="9" eb="11">
      <t>ネンド</t>
    </rPh>
    <phoneticPr fontId="6"/>
  </si>
  <si>
    <t>障害児
専任者の場合○</t>
    <rPh sb="0" eb="2">
      <t>ショウガイ</t>
    </rPh>
    <rPh sb="2" eb="3">
      <t>ジ</t>
    </rPh>
    <rPh sb="4" eb="6">
      <t>センニン</t>
    </rPh>
    <rPh sb="6" eb="7">
      <t>シャ</t>
    </rPh>
    <rPh sb="8" eb="10">
      <t>バアイ</t>
    </rPh>
    <phoneticPr fontId="6"/>
  </si>
  <si>
    <t>障害児
専任者の場合・経験年数</t>
    <rPh sb="0" eb="2">
      <t>ショウガイ</t>
    </rPh>
    <rPh sb="2" eb="3">
      <t>ジ</t>
    </rPh>
    <rPh sb="4" eb="6">
      <t>センニン</t>
    </rPh>
    <rPh sb="6" eb="7">
      <t>シャ</t>
    </rPh>
    <rPh sb="8" eb="10">
      <t>バアイ</t>
    </rPh>
    <rPh sb="11" eb="13">
      <t>ケイケン</t>
    </rPh>
    <rPh sb="13" eb="15">
      <t>ネンスウ</t>
    </rPh>
    <phoneticPr fontId="6"/>
  </si>
  <si>
    <t>　障害児3人以上5人以下、専門的知識を有する支援員等の1人加配
　（⑪＝1人、⑫＝１人、合計２人の支援員等加配必要）</t>
    <phoneticPr fontId="20"/>
  </si>
  <si>
    <t>　障害児6人以上8人以下、専門的知識を有する支援員等の1人加配
　（⑪＝1人、⑫＝１人、⑬＝１人　合計３人の支援員等加配必要）</t>
    <phoneticPr fontId="20"/>
  </si>
  <si>
    <t>（年間開所日数-250日）×20,000円　（１日8時間以上開設する場合）</t>
    <rPh sb="1" eb="3">
      <t>ネンカン</t>
    </rPh>
    <rPh sb="3" eb="5">
      <t>カイショ</t>
    </rPh>
    <rPh sb="5" eb="7">
      <t>ニッスウ</t>
    </rPh>
    <rPh sb="11" eb="12">
      <t>ヒ</t>
    </rPh>
    <rPh sb="20" eb="21">
      <t>エン</t>
    </rPh>
    <rPh sb="24" eb="25">
      <t>ヒ</t>
    </rPh>
    <rPh sb="26" eb="28">
      <t>ジカン</t>
    </rPh>
    <rPh sb="28" eb="30">
      <t>イジョウ</t>
    </rPh>
    <rPh sb="30" eb="32">
      <t>カイセツ</t>
    </rPh>
    <rPh sb="34" eb="36">
      <t>バアイ</t>
    </rPh>
    <phoneticPr fontId="20"/>
  </si>
  <si>
    <t>定　　　　　員</t>
    <rPh sb="0" eb="1">
      <t>テイ</t>
    </rPh>
    <rPh sb="6" eb="7">
      <t>イン</t>
    </rPh>
    <phoneticPr fontId="6"/>
  </si>
  <si>
    <t>人</t>
    <rPh sb="0" eb="1">
      <t>ニン</t>
    </rPh>
    <phoneticPr fontId="6"/>
  </si>
  <si>
    <t>常勤職員配置（支援員２名以上）の計画書の提出</t>
    <rPh sb="0" eb="6">
      <t>ジョウキンショクインハイチ</t>
    </rPh>
    <rPh sb="7" eb="9">
      <t>シエン</t>
    </rPh>
    <rPh sb="9" eb="10">
      <t>イン</t>
    </rPh>
    <rPh sb="16" eb="18">
      <t>ケイカク</t>
    </rPh>
    <rPh sb="18" eb="19">
      <t>ショ</t>
    </rPh>
    <rPh sb="20" eb="22">
      <t>テイシュツ</t>
    </rPh>
    <phoneticPr fontId="20"/>
  </si>
  <si>
    <t>法人</t>
  </si>
  <si>
    <t>長期休暇等（学校休業日）平均開所10時間</t>
    <phoneticPr fontId="6"/>
  </si>
  <si>
    <t>〇✖の選択により単価変更される。</t>
    <rPh sb="3" eb="5">
      <t>センタク</t>
    </rPh>
    <rPh sb="8" eb="10">
      <t>タンカ</t>
    </rPh>
    <rPh sb="10" eb="12">
      <t>ヘンコウ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</si>
</sst>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0_);[Red]\(0.0\)"/>
    <numFmt numFmtId="178" formatCode="h&quot;時&quot;mm&quot;分&quot;;@"/>
    <numFmt numFmtId="179" formatCode="#,##0_ "/>
    <numFmt numFmtId="180" formatCode="0&quot;人&quot;"/>
    <numFmt numFmtId="181" formatCode="#,##0&quot;日&quot;"/>
    <numFmt numFmtId="182" formatCode="#,##0;&quot;▲ &quot;#,##0"/>
    <numFmt numFmtId="183" formatCode="[$-F400]h:mm:ss\ AM/PM"/>
    <numFmt numFmtId="184" formatCode="#,###"/>
    <numFmt numFmtId="185" formatCode="#,##0.0;&quot;▲ &quot;#,##0.0"/>
    <numFmt numFmtId="186" formatCode="0.000_);[Red]\(0.000\)"/>
  </numFmts>
  <fonts count="86">
    <font>
      <sz val="11"/>
      <color theme="1"/>
      <name val="游ゴシック"/>
      <family val="2"/>
      <charset val="128"/>
      <scheme val="minor"/>
    </font>
    <font>
      <sz val="10"/>
      <color theme="1"/>
      <name val="Century"/>
      <family val="1"/>
    </font>
    <font>
      <sz val="12"/>
      <color theme="1"/>
      <name val="HGPｺﾞｼｯｸM"/>
      <family val="3"/>
      <charset val="128"/>
    </font>
    <font>
      <u/>
      <sz val="12"/>
      <color theme="1"/>
      <name val="HGPｺﾞｼｯｸM"/>
      <family val="3"/>
      <charset val="128"/>
    </font>
    <font>
      <sz val="10"/>
      <color theme="1"/>
      <name val="HGPｺﾞｼｯｸM"/>
      <family val="3"/>
      <charset val="128"/>
    </font>
    <font>
      <sz val="11"/>
      <color theme="1"/>
      <name val="HGPｺﾞｼｯｸM"/>
      <family val="3"/>
      <charset val="128"/>
    </font>
    <font>
      <sz val="6"/>
      <name val="游ゴシック"/>
      <family val="2"/>
      <charset val="128"/>
      <scheme val="minor"/>
    </font>
    <font>
      <sz val="10"/>
      <color rgb="FF000000"/>
      <name val="HGPｺﾞｼｯｸM"/>
      <family val="3"/>
      <charset val="128"/>
    </font>
    <font>
      <sz val="8"/>
      <color rgb="FF000000"/>
      <name val="HGPｺﾞｼｯｸM"/>
      <family val="3"/>
      <charset val="128"/>
    </font>
    <font>
      <sz val="11"/>
      <color rgb="FF000000"/>
      <name val="HGPｺﾞｼｯｸM"/>
      <family val="3"/>
      <charset val="128"/>
    </font>
    <font>
      <sz val="11"/>
      <color rgb="FFFF0000"/>
      <name val="HGPｺﾞｼｯｸM"/>
      <family val="3"/>
      <charset val="128"/>
    </font>
    <font>
      <sz val="14"/>
      <color theme="1"/>
      <name val="HGSｺﾞｼｯｸE"/>
      <family val="3"/>
      <charset val="128"/>
    </font>
    <font>
      <b/>
      <sz val="14"/>
      <color theme="1"/>
      <name val="HGSｺﾞｼｯｸE"/>
      <family val="3"/>
      <charset val="128"/>
    </font>
    <font>
      <u/>
      <sz val="11"/>
      <color theme="1"/>
      <name val="HGPｺﾞｼｯｸM"/>
      <family val="3"/>
      <charset val="128"/>
    </font>
    <font>
      <b/>
      <sz val="14"/>
      <color theme="1"/>
      <name val="HGPｺﾞｼｯｸM"/>
      <family val="3"/>
      <charset val="128"/>
    </font>
    <font>
      <sz val="12"/>
      <color theme="1"/>
      <name val="游ゴシック"/>
      <family val="2"/>
      <charset val="128"/>
      <scheme val="minor"/>
    </font>
    <font>
      <u/>
      <sz val="11"/>
      <color theme="10"/>
      <name val="游ゴシック"/>
      <family val="2"/>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HGPｺﾞｼｯｸM"/>
      <family val="3"/>
      <charset val="128"/>
    </font>
    <font>
      <sz val="16"/>
      <name val="ＭＳ 明朝"/>
      <family val="1"/>
      <charset val="128"/>
    </font>
    <font>
      <b/>
      <sz val="16"/>
      <name val="ＭＳ 明朝"/>
      <family val="1"/>
      <charset val="128"/>
    </font>
    <font>
      <b/>
      <sz val="11"/>
      <name val="ＭＳ 明朝"/>
      <family val="1"/>
      <charset val="128"/>
    </font>
    <font>
      <sz val="12"/>
      <name val="ＭＳ 明朝"/>
      <family val="1"/>
      <charset val="128"/>
    </font>
    <font>
      <b/>
      <sz val="12"/>
      <name val="ＭＳ 明朝"/>
      <family val="1"/>
      <charset val="128"/>
    </font>
    <font>
      <b/>
      <sz val="10"/>
      <name val="ＭＳ 明朝"/>
      <family val="1"/>
      <charset val="128"/>
    </font>
    <font>
      <sz val="9"/>
      <name val="ＭＳ 明朝"/>
      <family val="1"/>
      <charset val="128"/>
    </font>
    <font>
      <sz val="10"/>
      <name val="ＭＳ 明朝"/>
      <family val="1"/>
      <charset val="128"/>
    </font>
    <font>
      <b/>
      <sz val="9"/>
      <name val="ＭＳ 明朝"/>
      <family val="1"/>
      <charset val="128"/>
    </font>
    <font>
      <b/>
      <sz val="11"/>
      <name val="HGPｺﾞｼｯｸM"/>
      <family val="3"/>
      <charset val="128"/>
    </font>
    <font>
      <b/>
      <sz val="8"/>
      <name val="ＭＳ 明朝"/>
      <family val="1"/>
      <charset val="128"/>
    </font>
    <font>
      <b/>
      <sz val="14"/>
      <name val="HGPｺﾞｼｯｸM"/>
      <family val="3"/>
      <charset val="128"/>
    </font>
    <font>
      <u/>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b/>
      <sz val="11"/>
      <color theme="1"/>
      <name val="游ゴシック"/>
      <family val="3"/>
      <charset val="128"/>
      <scheme val="minor"/>
    </font>
    <font>
      <sz val="11"/>
      <name val="游ゴシック"/>
      <family val="2"/>
      <charset val="128"/>
      <scheme val="minor"/>
    </font>
    <font>
      <b/>
      <sz val="14"/>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sz val="10"/>
      <color theme="1"/>
      <name val="游ゴシック"/>
      <family val="3"/>
      <charset val="128"/>
      <scheme val="minor"/>
    </font>
    <font>
      <sz val="11"/>
      <color theme="1"/>
      <name val="HGｺﾞｼｯｸM"/>
      <family val="3"/>
      <charset val="128"/>
    </font>
    <font>
      <sz val="10"/>
      <color theme="1"/>
      <name val="游ゴシック"/>
      <family val="2"/>
      <charset val="128"/>
      <scheme val="minor"/>
    </font>
    <font>
      <sz val="11"/>
      <color theme="5" tint="0.79998168889431442"/>
      <name val="游ゴシック"/>
      <family val="2"/>
      <charset val="128"/>
      <scheme val="minor"/>
    </font>
    <font>
      <sz val="11"/>
      <color theme="0" tint="-0.34998626667073579"/>
      <name val="游ゴシック"/>
      <family val="2"/>
      <charset val="128"/>
      <scheme val="minor"/>
    </font>
    <font>
      <b/>
      <sz val="16"/>
      <name val="游ゴシック"/>
      <family val="3"/>
      <charset val="128"/>
      <scheme val="minor"/>
    </font>
    <font>
      <sz val="11"/>
      <color theme="0" tint="-0.499984740745262"/>
      <name val="游ゴシック"/>
      <family val="2"/>
      <charset val="128"/>
      <scheme val="minor"/>
    </font>
    <font>
      <sz val="10"/>
      <color theme="0" tint="-0.499984740745262"/>
      <name val="游ゴシック"/>
      <family val="2"/>
      <charset val="128"/>
      <scheme val="minor"/>
    </font>
    <font>
      <sz val="11"/>
      <color theme="0" tint="-0.499984740745262"/>
      <name val="HGｺﾞｼｯｸM"/>
      <family val="3"/>
      <charset val="128"/>
    </font>
    <font>
      <sz val="10"/>
      <color theme="0" tint="-0.499984740745262"/>
      <name val="游ゴシック"/>
      <family val="3"/>
      <charset val="128"/>
      <scheme val="minor"/>
    </font>
    <font>
      <sz val="9"/>
      <color indexed="81"/>
      <name val="MS P ゴシック"/>
      <family val="3"/>
      <charset val="128"/>
    </font>
    <font>
      <sz val="6"/>
      <color theme="1"/>
      <name val="游ゴシック"/>
      <family val="2"/>
      <charset val="128"/>
      <scheme val="minor"/>
    </font>
    <font>
      <sz val="6"/>
      <color theme="1"/>
      <name val="游ゴシック"/>
      <family val="3"/>
      <charset val="128"/>
      <scheme val="minor"/>
    </font>
    <font>
      <b/>
      <sz val="11"/>
      <name val="HGSｺﾞｼｯｸM"/>
      <family val="3"/>
      <charset val="128"/>
    </font>
    <font>
      <sz val="11"/>
      <name val="HGSｺﾞｼｯｸM"/>
      <family val="3"/>
      <charset val="128"/>
    </font>
    <font>
      <i/>
      <sz val="11"/>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
      <b/>
      <sz val="9"/>
      <color indexed="81"/>
      <name val="MS P ゴシック"/>
      <family val="3"/>
      <charset val="128"/>
    </font>
    <font>
      <sz val="9"/>
      <color rgb="FFFF0000"/>
      <name val="HGPｺﾞｼｯｸM"/>
      <family val="3"/>
      <charset val="128"/>
    </font>
    <font>
      <sz val="12"/>
      <color theme="1"/>
      <name val="HGSｺﾞｼｯｸM"/>
      <family val="3"/>
      <charset val="128"/>
    </font>
    <font>
      <sz val="10"/>
      <color theme="1"/>
      <name val="HGSｺﾞｼｯｸM"/>
      <family val="3"/>
      <charset val="128"/>
    </font>
    <font>
      <sz val="11"/>
      <color rgb="FF000000"/>
      <name val="游ゴシック"/>
      <family val="3"/>
      <charset val="128"/>
      <scheme val="minor"/>
    </font>
    <font>
      <sz val="11"/>
      <color rgb="FF000000"/>
      <name val="Calibri"/>
      <family val="2"/>
    </font>
    <font>
      <b/>
      <sz val="14"/>
      <color indexed="81"/>
      <name val="MS P ゴシック"/>
      <family val="3"/>
      <charset val="128"/>
    </font>
    <font>
      <b/>
      <sz val="16"/>
      <color theme="1"/>
      <name val="游ゴシック"/>
      <family val="3"/>
      <charset val="128"/>
      <scheme val="minor"/>
    </font>
    <font>
      <sz val="12"/>
      <name val="HGPｺﾞｼｯｸM"/>
      <family val="3"/>
      <charset val="128"/>
    </font>
    <font>
      <sz val="11"/>
      <color rgb="FF000000"/>
      <name val="游ゴシック"/>
      <family val="2"/>
      <scheme val="minor"/>
    </font>
    <font>
      <sz val="14"/>
      <name val="HGPｺﾞｼｯｸM"/>
      <family val="3"/>
      <charset val="128"/>
    </font>
    <font>
      <b/>
      <sz val="10"/>
      <color rgb="FFFF0000"/>
      <name val="ＭＳ 明朝"/>
      <family val="1"/>
      <charset val="128"/>
    </font>
    <font>
      <b/>
      <sz val="11"/>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name val="ＭＳ ゴシック"/>
      <family val="3"/>
      <charset val="128"/>
    </font>
    <font>
      <sz val="11"/>
      <name val="ＭＳ ゴシック"/>
      <family val="3"/>
      <charset val="128"/>
    </font>
    <font>
      <sz val="10"/>
      <name val="ＭＳ ゴシック"/>
      <family val="3"/>
      <charset val="128"/>
    </font>
    <font>
      <sz val="10"/>
      <name val="Meiryo UI"/>
      <family val="3"/>
      <charset val="128"/>
    </font>
    <font>
      <u/>
      <sz val="11"/>
      <color theme="1"/>
      <name val="游ゴシック"/>
      <family val="3"/>
      <charset val="128"/>
      <scheme val="minor"/>
    </font>
    <font>
      <b/>
      <u/>
      <sz val="9"/>
      <color indexed="81"/>
      <name val="MS P ゴシック"/>
      <family val="3"/>
      <charset val="128"/>
    </font>
    <font>
      <b/>
      <sz val="12"/>
      <color rgb="FFFF0000"/>
      <name val="ＭＳ 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hair">
        <color auto="1"/>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medium">
        <color auto="1"/>
      </left>
      <right style="medium">
        <color auto="1"/>
      </right>
      <top style="medium">
        <color auto="1"/>
      </top>
      <bottom style="medium">
        <color auto="1"/>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16" fillId="0" borderId="0" applyNumberFormat="0" applyFill="0" applyBorder="0" applyAlignment="0" applyProtection="0">
      <alignment vertical="center"/>
    </xf>
    <xf numFmtId="0" fontId="18" fillId="0" borderId="0"/>
    <xf numFmtId="0" fontId="18" fillId="0" borderId="0"/>
    <xf numFmtId="38" fontId="18" fillId="0" borderId="0" applyFont="0" applyFill="0" applyBorder="0" applyAlignment="0" applyProtection="0"/>
    <xf numFmtId="0" fontId="18" fillId="0" borderId="0">
      <alignment vertical="center"/>
    </xf>
  </cellStyleXfs>
  <cellXfs count="677">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Border="1">
      <alignment vertical="center"/>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righ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0" fillId="0" borderId="10" xfId="0" applyBorder="1">
      <alignment vertical="center"/>
    </xf>
    <xf numFmtId="0" fontId="0" fillId="0" borderId="7" xfId="0" applyBorder="1">
      <alignment vertical="center"/>
    </xf>
    <xf numFmtId="0" fontId="0" fillId="0" borderId="6" xfId="0" applyBorder="1">
      <alignment vertical="center"/>
    </xf>
    <xf numFmtId="0" fontId="2" fillId="0" borderId="0" xfId="0" applyFont="1" applyBorder="1" applyAlignment="1">
      <alignment horizontal="justify" vertical="center" wrapText="1"/>
    </xf>
    <xf numFmtId="0" fontId="2" fillId="0" borderId="7" xfId="0" applyFont="1" applyBorder="1" applyAlignment="1">
      <alignment horizontal="justify" vertical="center" wrapText="1"/>
    </xf>
    <xf numFmtId="0" fontId="0" fillId="0" borderId="0" xfId="0" applyFill="1" applyBorder="1">
      <alignment vertical="center"/>
    </xf>
    <xf numFmtId="0" fontId="0" fillId="0" borderId="8" xfId="0" applyBorder="1">
      <alignment vertical="center"/>
    </xf>
    <xf numFmtId="0" fontId="0" fillId="0" borderId="9" xfId="0" applyBorder="1">
      <alignment vertical="center"/>
    </xf>
    <xf numFmtId="0" fontId="5" fillId="0" borderId="8" xfId="0" applyFont="1" applyBorder="1" applyAlignment="1">
      <alignment horizontal="left" vertical="center" wrapText="1"/>
    </xf>
    <xf numFmtId="0" fontId="2"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0" fillId="0" borderId="0" xfId="0" applyBorder="1" applyAlignment="1">
      <alignment vertical="center" shrinkToFit="1"/>
    </xf>
    <xf numFmtId="0" fontId="5" fillId="0" borderId="0" xfId="0" applyFont="1">
      <alignment vertical="center"/>
    </xf>
    <xf numFmtId="0" fontId="5" fillId="0" borderId="0" xfId="0" applyFont="1" applyAlignment="1">
      <alignment horizontal="left" vertical="center"/>
    </xf>
    <xf numFmtId="0" fontId="5" fillId="0" borderId="0" xfId="0" applyFont="1" applyBorder="1" applyAlignment="1">
      <alignment horizontal="right" vertical="center"/>
    </xf>
    <xf numFmtId="0" fontId="5" fillId="0" borderId="0"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horizontal="left" vertical="center" wrapText="1"/>
    </xf>
    <xf numFmtId="0" fontId="0" fillId="0" borderId="8" xfId="0" applyBorder="1" applyAlignment="1"/>
    <xf numFmtId="0" fontId="0" fillId="0" borderId="9" xfId="0" applyBorder="1" applyAlignment="1"/>
    <xf numFmtId="0" fontId="2" fillId="0" borderId="7" xfId="0" applyFont="1" applyBorder="1" applyAlignment="1">
      <alignment horizontal="justify" vertical="top" wrapText="1"/>
    </xf>
    <xf numFmtId="0" fontId="0" fillId="0" borderId="7" xfId="0" applyBorder="1" applyAlignment="1">
      <alignment vertical="top"/>
    </xf>
    <xf numFmtId="0" fontId="0" fillId="0" borderId="6" xfId="0" applyBorder="1" applyAlignment="1">
      <alignment vertical="top"/>
    </xf>
    <xf numFmtId="0" fontId="2" fillId="0" borderId="8" xfId="0" applyFont="1" applyBorder="1" applyAlignment="1">
      <alignment vertical="center" wrapText="1"/>
    </xf>
    <xf numFmtId="55" fontId="2" fillId="0" borderId="1" xfId="0" applyNumberFormat="1" applyFont="1" applyBorder="1" applyAlignment="1">
      <alignment horizontal="center" vertical="center" wrapText="1"/>
    </xf>
    <xf numFmtId="0" fontId="15" fillId="0" borderId="0" xfId="0" applyFont="1">
      <alignment vertical="center"/>
    </xf>
    <xf numFmtId="0" fontId="5" fillId="0" borderId="0" xfId="0" applyFont="1" applyBorder="1" applyAlignment="1">
      <alignment horizontal="right"/>
    </xf>
    <xf numFmtId="0" fontId="5" fillId="0" borderId="7" xfId="0" applyFont="1" applyFill="1" applyBorder="1" applyAlignment="1">
      <alignment horizontal="center" vertical="center" wrapText="1"/>
    </xf>
    <xf numFmtId="0" fontId="5" fillId="0" borderId="7" xfId="0" applyFont="1" applyFill="1" applyBorder="1" applyAlignment="1">
      <alignment vertical="center" wrapText="1"/>
    </xf>
    <xf numFmtId="0" fontId="0" fillId="0" borderId="0" xfId="0" applyFill="1" applyBorder="1" applyAlignment="1">
      <alignment horizontal="right" vertical="center"/>
    </xf>
    <xf numFmtId="0" fontId="0" fillId="0" borderId="0" xfId="0" applyBorder="1" applyAlignment="1">
      <alignment horizontal="center" vertical="center"/>
    </xf>
    <xf numFmtId="177" fontId="0" fillId="0" borderId="0" xfId="0" applyNumberFormat="1" applyBorder="1" applyAlignment="1">
      <alignment horizontal="right" vertical="center"/>
    </xf>
    <xf numFmtId="0" fontId="0" fillId="0" borderId="0" xfId="0" applyBorder="1" applyAlignment="1"/>
    <xf numFmtId="0" fontId="19" fillId="0" borderId="0" xfId="2" applyFont="1" applyFill="1" applyBorder="1" applyAlignment="1">
      <alignment horizontal="left" vertical="center"/>
    </xf>
    <xf numFmtId="0" fontId="19" fillId="0" borderId="0" xfId="3" applyFont="1" applyBorder="1" applyAlignment="1">
      <alignment vertical="center"/>
    </xf>
    <xf numFmtId="0" fontId="19" fillId="0" borderId="0" xfId="2" applyFont="1" applyFill="1" applyBorder="1" applyAlignment="1">
      <alignment horizontal="right" vertical="center"/>
    </xf>
    <xf numFmtId="0" fontId="21" fillId="0" borderId="0" xfId="3" applyFont="1" applyAlignment="1">
      <alignment vertical="center"/>
    </xf>
    <xf numFmtId="0" fontId="24" fillId="0" borderId="7" xfId="3" applyFont="1" applyBorder="1" applyAlignment="1">
      <alignment vertical="center"/>
    </xf>
    <xf numFmtId="0" fontId="25" fillId="0" borderId="7" xfId="3" applyFont="1" applyBorder="1" applyAlignment="1">
      <alignment vertical="center"/>
    </xf>
    <xf numFmtId="0" fontId="19" fillId="0" borderId="7" xfId="3" applyFont="1" applyBorder="1" applyAlignment="1">
      <alignment vertical="center"/>
    </xf>
    <xf numFmtId="0" fontId="19" fillId="0" borderId="14" xfId="3" applyFont="1" applyBorder="1" applyAlignment="1">
      <alignment horizontal="center" vertical="center"/>
    </xf>
    <xf numFmtId="0" fontId="19" fillId="0" borderId="4" xfId="3" quotePrefix="1" applyFont="1" applyBorder="1" applyAlignment="1">
      <alignment horizontal="center" vertical="center"/>
    </xf>
    <xf numFmtId="0" fontId="19" fillId="0" borderId="11" xfId="3" applyFont="1" applyBorder="1" applyAlignment="1">
      <alignment vertical="center"/>
    </xf>
    <xf numFmtId="0" fontId="19" fillId="0" borderId="10" xfId="3" applyFont="1" applyBorder="1" applyAlignment="1">
      <alignment vertical="center"/>
    </xf>
    <xf numFmtId="0" fontId="27" fillId="0" borderId="14" xfId="3" applyFont="1" applyBorder="1" applyAlignment="1">
      <alignment vertical="center"/>
    </xf>
    <xf numFmtId="0" fontId="19" fillId="0" borderId="3" xfId="3" quotePrefix="1" applyFont="1" applyBorder="1" applyAlignment="1">
      <alignment horizontal="center" vertical="center"/>
    </xf>
    <xf numFmtId="0" fontId="19" fillId="0" borderId="21" xfId="3" quotePrefix="1" applyFont="1" applyBorder="1" applyAlignment="1">
      <alignment horizontal="center" vertical="center"/>
    </xf>
    <xf numFmtId="0" fontId="19" fillId="0" borderId="22" xfId="3" applyFont="1" applyBorder="1" applyAlignment="1">
      <alignment vertical="center"/>
    </xf>
    <xf numFmtId="0" fontId="27" fillId="0" borderId="22" xfId="3" applyFont="1" applyBorder="1" applyAlignment="1">
      <alignment vertical="center"/>
    </xf>
    <xf numFmtId="0" fontId="19" fillId="0" borderId="17" xfId="3" quotePrefix="1" applyFont="1" applyBorder="1" applyAlignment="1">
      <alignment horizontal="center" vertical="center"/>
    </xf>
    <xf numFmtId="0" fontId="19" fillId="0" borderId="15" xfId="3" quotePrefix="1" applyFont="1" applyBorder="1" applyAlignment="1">
      <alignment horizontal="center" vertical="center"/>
    </xf>
    <xf numFmtId="0" fontId="19" fillId="0" borderId="19" xfId="3" applyFont="1" applyBorder="1" applyAlignment="1">
      <alignment vertical="center"/>
    </xf>
    <xf numFmtId="0" fontId="27" fillId="0" borderId="19" xfId="3" applyFont="1" applyBorder="1" applyAlignment="1">
      <alignment vertical="center"/>
    </xf>
    <xf numFmtId="0" fontId="19" fillId="0" borderId="23" xfId="3" quotePrefix="1" applyFont="1" applyBorder="1" applyAlignment="1">
      <alignment horizontal="center" vertical="center"/>
    </xf>
    <xf numFmtId="0" fontId="19" fillId="0" borderId="24" xfId="3" applyFont="1" applyBorder="1" applyAlignment="1">
      <alignment vertical="center"/>
    </xf>
    <xf numFmtId="0" fontId="27" fillId="0" borderId="24" xfId="3" applyFont="1" applyBorder="1" applyAlignment="1">
      <alignment vertical="center"/>
    </xf>
    <xf numFmtId="0" fontId="19" fillId="0" borderId="23" xfId="3" applyFont="1" applyBorder="1" applyAlignment="1">
      <alignment horizontal="center" vertical="center"/>
    </xf>
    <xf numFmtId="0" fontId="19" fillId="0" borderId="0" xfId="3" quotePrefix="1" applyFont="1" applyBorder="1" applyAlignment="1">
      <alignment horizontal="center" vertical="center"/>
    </xf>
    <xf numFmtId="0" fontId="19" fillId="0" borderId="12" xfId="3" quotePrefix="1" applyFont="1" applyBorder="1" applyAlignment="1">
      <alignment horizontal="center" vertical="center"/>
    </xf>
    <xf numFmtId="0" fontId="19" fillId="0" borderId="25" xfId="3" applyFont="1" applyBorder="1" applyAlignment="1">
      <alignment horizontal="center" vertical="center"/>
    </xf>
    <xf numFmtId="0" fontId="19" fillId="0" borderId="26" xfId="3" applyFont="1" applyBorder="1" applyAlignment="1">
      <alignment vertical="center"/>
    </xf>
    <xf numFmtId="0" fontId="27" fillId="0" borderId="26" xfId="3" applyFont="1" applyBorder="1" applyAlignment="1">
      <alignment vertical="center"/>
    </xf>
    <xf numFmtId="0" fontId="19" fillId="0" borderId="14" xfId="3" applyFont="1" applyBorder="1" applyAlignment="1">
      <alignment vertical="center"/>
    </xf>
    <xf numFmtId="0" fontId="19" fillId="0" borderId="1" xfId="3" applyFont="1" applyBorder="1" applyAlignment="1">
      <alignment vertical="center"/>
    </xf>
    <xf numFmtId="0" fontId="19" fillId="0" borderId="3" xfId="3" applyFont="1" applyBorder="1" applyAlignment="1">
      <alignment horizontal="center" vertical="center"/>
    </xf>
    <xf numFmtId="0" fontId="19" fillId="0" borderId="15" xfId="3" applyFont="1" applyBorder="1" applyAlignment="1">
      <alignment vertical="center"/>
    </xf>
    <xf numFmtId="0" fontId="19" fillId="0" borderId="23" xfId="3" applyFont="1" applyBorder="1" applyAlignment="1">
      <alignment vertical="center"/>
    </xf>
    <xf numFmtId="0" fontId="19" fillId="0" borderId="5" xfId="3" applyFont="1" applyBorder="1" applyAlignment="1">
      <alignment horizontal="center" vertical="center"/>
    </xf>
    <xf numFmtId="0" fontId="19" fillId="0" borderId="13" xfId="3" quotePrefix="1" applyFont="1" applyBorder="1" applyAlignment="1">
      <alignment horizontal="center" vertical="center"/>
    </xf>
    <xf numFmtId="0" fontId="21" fillId="0" borderId="14" xfId="3" applyFont="1" applyBorder="1" applyAlignment="1">
      <alignment horizontal="center" vertical="center" shrinkToFit="1"/>
    </xf>
    <xf numFmtId="38" fontId="28" fillId="0" borderId="0" xfId="4" applyFont="1" applyBorder="1" applyAlignment="1">
      <alignment vertical="center" wrapText="1"/>
    </xf>
    <xf numFmtId="0" fontId="24" fillId="0" borderId="0" xfId="3" applyFont="1" applyBorder="1" applyAlignment="1">
      <alignment horizontal="center" vertical="center"/>
    </xf>
    <xf numFmtId="0" fontId="19" fillId="0" borderId="8" xfId="3" applyFont="1" applyBorder="1" applyAlignment="1">
      <alignment vertical="center"/>
    </xf>
    <xf numFmtId="0" fontId="19" fillId="0" borderId="3" xfId="3" applyFont="1" applyBorder="1" applyAlignment="1">
      <alignment vertical="center"/>
    </xf>
    <xf numFmtId="0" fontId="27" fillId="0" borderId="24" xfId="3" quotePrefix="1" applyFont="1" applyBorder="1" applyAlignment="1">
      <alignment vertical="center"/>
    </xf>
    <xf numFmtId="0" fontId="19" fillId="0" borderId="27" xfId="3" applyFont="1" applyBorder="1" applyAlignment="1">
      <alignment vertical="center"/>
    </xf>
    <xf numFmtId="0" fontId="19" fillId="0" borderId="27" xfId="3" applyFont="1" applyBorder="1" applyAlignment="1">
      <alignment vertical="center" shrinkToFit="1"/>
    </xf>
    <xf numFmtId="0" fontId="19" fillId="0" borderId="17" xfId="3" applyFont="1" applyBorder="1" applyAlignment="1">
      <alignment vertical="center" shrinkToFit="1"/>
    </xf>
    <xf numFmtId="0" fontId="19" fillId="0" borderId="12" xfId="3" applyFont="1" applyBorder="1" applyAlignment="1">
      <alignment vertical="center"/>
    </xf>
    <xf numFmtId="0" fontId="19" fillId="0" borderId="13" xfId="3" applyFont="1" applyBorder="1" applyAlignment="1">
      <alignment vertical="center"/>
    </xf>
    <xf numFmtId="0" fontId="27" fillId="0" borderId="14" xfId="3" applyFont="1" applyBorder="1" applyAlignment="1">
      <alignment vertical="center" wrapText="1"/>
    </xf>
    <xf numFmtId="0" fontId="19" fillId="0" borderId="17" xfId="3" applyFont="1" applyBorder="1" applyAlignment="1">
      <alignment vertical="center"/>
    </xf>
    <xf numFmtId="0" fontId="19" fillId="0" borderId="5" xfId="3" applyFont="1" applyFill="1" applyBorder="1" applyAlignment="1">
      <alignment vertical="center"/>
    </xf>
    <xf numFmtId="0" fontId="19" fillId="0" borderId="6" xfId="3" applyFont="1" applyFill="1" applyBorder="1" applyAlignment="1">
      <alignment vertical="center"/>
    </xf>
    <xf numFmtId="0" fontId="30" fillId="0" borderId="14" xfId="3" applyFont="1" applyFill="1" applyBorder="1" applyAlignment="1">
      <alignment vertical="center" wrapText="1"/>
    </xf>
    <xf numFmtId="0" fontId="30" fillId="0" borderId="14" xfId="3" applyFont="1" applyFill="1" applyBorder="1" applyAlignment="1">
      <alignment horizontal="left" vertical="center" wrapText="1"/>
    </xf>
    <xf numFmtId="0" fontId="19" fillId="0" borderId="4" xfId="3" applyFont="1" applyBorder="1" applyAlignment="1">
      <alignment vertical="center"/>
    </xf>
    <xf numFmtId="0" fontId="19" fillId="0" borderId="9" xfId="3" applyFont="1" applyBorder="1" applyAlignment="1">
      <alignment vertical="center"/>
    </xf>
    <xf numFmtId="0" fontId="27" fillId="0" borderId="22" xfId="3" quotePrefix="1" applyFont="1" applyBorder="1" applyAlignment="1">
      <alignment vertical="center" wrapText="1"/>
    </xf>
    <xf numFmtId="0" fontId="27" fillId="0" borderId="24" xfId="3" quotePrefix="1" applyFont="1" applyBorder="1" applyAlignment="1">
      <alignment vertical="center" wrapText="1"/>
    </xf>
    <xf numFmtId="0" fontId="19" fillId="0" borderId="5" xfId="3" applyFont="1" applyBorder="1" applyAlignment="1">
      <alignment vertical="center"/>
    </xf>
    <xf numFmtId="0" fontId="19" fillId="0" borderId="6" xfId="3" applyFont="1" applyBorder="1" applyAlignment="1">
      <alignment vertical="center"/>
    </xf>
    <xf numFmtId="38" fontId="28" fillId="0" borderId="8" xfId="4" applyFont="1" applyBorder="1" applyAlignment="1">
      <alignment vertical="center"/>
    </xf>
    <xf numFmtId="3" fontId="27" fillId="0" borderId="24" xfId="3" applyNumberFormat="1" applyFont="1" applyBorder="1" applyAlignment="1">
      <alignment vertical="center"/>
    </xf>
    <xf numFmtId="0" fontId="31" fillId="0" borderId="22" xfId="3" applyFont="1" applyBorder="1" applyAlignment="1">
      <alignment vertical="center" shrinkToFit="1"/>
    </xf>
    <xf numFmtId="0" fontId="31" fillId="0" borderId="24" xfId="3" applyFont="1" applyBorder="1" applyAlignment="1">
      <alignment vertical="center" shrinkToFit="1"/>
    </xf>
    <xf numFmtId="3" fontId="31" fillId="0" borderId="26" xfId="3" applyNumberFormat="1" applyFont="1" applyBorder="1" applyAlignment="1">
      <alignment vertical="center" shrinkToFit="1"/>
    </xf>
    <xf numFmtId="0" fontId="31" fillId="0" borderId="14" xfId="3" applyFont="1" applyBorder="1" applyAlignment="1">
      <alignment vertical="center" shrinkToFit="1"/>
    </xf>
    <xf numFmtId="0" fontId="32" fillId="0" borderId="22" xfId="3" quotePrefix="1" applyFont="1" applyFill="1" applyBorder="1" applyAlignment="1">
      <alignment vertical="center" wrapText="1"/>
    </xf>
    <xf numFmtId="0" fontId="32" fillId="0" borderId="24" xfId="3" quotePrefix="1" applyFont="1" applyFill="1" applyBorder="1" applyAlignment="1">
      <alignment vertical="center" wrapText="1"/>
    </xf>
    <xf numFmtId="0" fontId="27" fillId="0" borderId="28" xfId="3" applyFont="1" applyBorder="1" applyAlignment="1">
      <alignment vertical="center" wrapText="1"/>
    </xf>
    <xf numFmtId="0" fontId="27" fillId="0" borderId="27" xfId="3" applyFont="1" applyBorder="1" applyAlignment="1">
      <alignment vertical="center" wrapText="1"/>
    </xf>
    <xf numFmtId="0" fontId="30" fillId="0" borderId="27" xfId="3" applyFont="1" applyBorder="1" applyAlignment="1">
      <alignment vertical="center" wrapText="1"/>
    </xf>
    <xf numFmtId="0" fontId="27" fillId="0" borderId="29" xfId="3" applyFont="1" applyBorder="1" applyAlignment="1">
      <alignment vertical="center" wrapText="1"/>
    </xf>
    <xf numFmtId="0" fontId="27" fillId="0" borderId="6" xfId="3" applyFont="1" applyBorder="1" applyAlignment="1">
      <alignment vertical="center"/>
    </xf>
    <xf numFmtId="0" fontId="19" fillId="0" borderId="5" xfId="3" quotePrefix="1" applyFont="1" applyBorder="1" applyAlignment="1">
      <alignment horizontal="center" vertical="center"/>
    </xf>
    <xf numFmtId="0" fontId="27" fillId="0" borderId="14" xfId="3" quotePrefix="1" applyFont="1" applyBorder="1" applyAlignment="1">
      <alignment vertical="center" wrapText="1"/>
    </xf>
    <xf numFmtId="0" fontId="33" fillId="0" borderId="0" xfId="3" applyFont="1" applyAlignment="1">
      <alignment vertical="center"/>
    </xf>
    <xf numFmtId="0" fontId="21" fillId="0" borderId="0" xfId="3" applyFont="1"/>
    <xf numFmtId="0" fontId="21" fillId="0" borderId="0" xfId="3" applyFont="1" applyBorder="1" applyAlignment="1">
      <alignment vertical="center"/>
    </xf>
    <xf numFmtId="0" fontId="21" fillId="0" borderId="7" xfId="3" applyFont="1" applyBorder="1" applyAlignment="1">
      <alignment vertical="center"/>
    </xf>
    <xf numFmtId="0" fontId="34" fillId="0" borderId="0" xfId="3" applyFont="1"/>
    <xf numFmtId="0" fontId="21" fillId="0" borderId="1" xfId="3" applyFont="1" applyBorder="1" applyAlignment="1">
      <alignment horizontal="center" vertical="center"/>
    </xf>
    <xf numFmtId="0" fontId="35" fillId="0" borderId="1" xfId="3" applyFont="1" applyBorder="1" applyAlignment="1">
      <alignment horizontal="center" vertical="center"/>
    </xf>
    <xf numFmtId="0" fontId="38" fillId="0" borderId="0" xfId="0" applyFont="1">
      <alignment vertical="center"/>
    </xf>
    <xf numFmtId="0" fontId="0" fillId="0" borderId="33" xfId="0" applyBorder="1" applyAlignment="1">
      <alignment horizontal="center" vertical="center"/>
    </xf>
    <xf numFmtId="0" fontId="0" fillId="0" borderId="34" xfId="0" applyBorder="1">
      <alignment vertical="center"/>
    </xf>
    <xf numFmtId="0" fontId="0" fillId="0" borderId="34" xfId="0" applyBorder="1" applyAlignment="1">
      <alignment horizontal="center" vertical="center"/>
    </xf>
    <xf numFmtId="0" fontId="0" fillId="0" borderId="35" xfId="0" applyBorder="1">
      <alignment vertical="center"/>
    </xf>
    <xf numFmtId="0" fontId="0" fillId="0" borderId="36"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37" xfId="0" applyBorder="1">
      <alignment vertical="center"/>
    </xf>
    <xf numFmtId="0" fontId="0" fillId="0" borderId="38" xfId="0" applyBorder="1" applyAlignment="1">
      <alignment horizontal="center" vertical="center"/>
    </xf>
    <xf numFmtId="0" fontId="0" fillId="0" borderId="39" xfId="0" applyBorder="1">
      <alignment vertical="center"/>
    </xf>
    <xf numFmtId="0" fontId="0" fillId="0" borderId="39" xfId="0" applyBorder="1" applyAlignment="1">
      <alignment horizontal="center" vertical="center"/>
    </xf>
    <xf numFmtId="0" fontId="0" fillId="0" borderId="40" xfId="0" applyBorder="1">
      <alignment vertical="center"/>
    </xf>
    <xf numFmtId="0" fontId="41" fillId="0" borderId="0" xfId="0" applyFont="1">
      <alignment vertical="center"/>
    </xf>
    <xf numFmtId="56" fontId="42" fillId="0" borderId="34" xfId="0" applyNumberFormat="1" applyFont="1" applyBorder="1" applyAlignment="1">
      <alignment horizontal="center" vertical="center"/>
    </xf>
    <xf numFmtId="56" fontId="17" fillId="0" borderId="1" xfId="0" applyNumberFormat="1" applyFont="1" applyBorder="1" applyAlignment="1">
      <alignment horizontal="center" vertical="center"/>
    </xf>
    <xf numFmtId="56" fontId="17" fillId="0" borderId="39" xfId="0" applyNumberFormat="1" applyFont="1" applyBorder="1" applyAlignment="1">
      <alignment horizontal="center" vertical="center"/>
    </xf>
    <xf numFmtId="0" fontId="2" fillId="0" borderId="0" xfId="0" applyFont="1" applyFill="1" applyBorder="1" applyAlignment="1">
      <alignment horizontal="right" wrapText="1"/>
    </xf>
    <xf numFmtId="0" fontId="2" fillId="0" borderId="8" xfId="0" applyFont="1" applyFill="1" applyBorder="1" applyAlignment="1">
      <alignment horizontal="right" wrapText="1"/>
    </xf>
    <xf numFmtId="0" fontId="0" fillId="0" borderId="41" xfId="0" applyBorder="1">
      <alignment vertical="center"/>
    </xf>
    <xf numFmtId="0" fontId="46" fillId="0" borderId="0" xfId="0" applyFont="1"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5" borderId="1" xfId="0" applyFill="1" applyBorder="1">
      <alignment vertical="center"/>
    </xf>
    <xf numFmtId="0" fontId="0" fillId="0" borderId="0" xfId="0" applyAlignment="1">
      <alignment horizontal="right" vertical="center"/>
    </xf>
    <xf numFmtId="49" fontId="0" fillId="0" borderId="0" xfId="0" quotePrefix="1" applyNumberFormat="1" applyAlignment="1">
      <alignment horizontal="center" vertical="center"/>
    </xf>
    <xf numFmtId="0" fontId="0" fillId="0" borderId="0" xfId="0" quotePrefix="1" applyNumberFormat="1" applyAlignment="1">
      <alignment horizontal="center" vertical="center"/>
    </xf>
    <xf numFmtId="12" fontId="0" fillId="0" borderId="0" xfId="0" quotePrefix="1" applyNumberFormat="1" applyAlignment="1">
      <alignment horizontal="center" vertical="center"/>
    </xf>
    <xf numFmtId="0" fontId="48" fillId="0" borderId="0" xfId="0" applyFont="1" applyFill="1" applyBorder="1">
      <alignment vertical="center"/>
    </xf>
    <xf numFmtId="0" fontId="47" fillId="0" borderId="0" xfId="0" applyFont="1" applyAlignment="1">
      <alignment vertical="center"/>
    </xf>
    <xf numFmtId="180" fontId="0" fillId="5" borderId="1" xfId="0" applyNumberFormat="1" applyFill="1" applyBorder="1">
      <alignment vertical="center"/>
    </xf>
    <xf numFmtId="0" fontId="47" fillId="0" borderId="0" xfId="0" applyFont="1">
      <alignment vertical="center"/>
    </xf>
    <xf numFmtId="180" fontId="0" fillId="0" borderId="0" xfId="0" applyNumberFormat="1">
      <alignment vertical="center"/>
    </xf>
    <xf numFmtId="0" fontId="5" fillId="0" borderId="7" xfId="0" applyFont="1" applyFill="1" applyBorder="1">
      <alignment vertical="center"/>
    </xf>
    <xf numFmtId="0" fontId="0" fillId="7" borderId="7" xfId="0" applyFill="1" applyBorder="1">
      <alignment vertical="center"/>
    </xf>
    <xf numFmtId="0" fontId="0" fillId="7" borderId="8" xfId="0" applyFill="1" applyBorder="1" applyAlignment="1"/>
    <xf numFmtId="0" fontId="0" fillId="7" borderId="0" xfId="0" applyFill="1" applyBorder="1">
      <alignment vertical="center"/>
    </xf>
    <xf numFmtId="179" fontId="0" fillId="7" borderId="8" xfId="0" applyNumberFormat="1" applyFill="1" applyBorder="1">
      <alignment vertical="center"/>
    </xf>
    <xf numFmtId="179" fontId="0" fillId="7" borderId="0" xfId="0" applyNumberFormat="1" applyFill="1" applyBorder="1">
      <alignment vertical="center"/>
    </xf>
    <xf numFmtId="20" fontId="5" fillId="7" borderId="7" xfId="0" applyNumberFormat="1" applyFont="1" applyFill="1" applyBorder="1" applyAlignment="1">
      <alignment vertical="center" wrapText="1"/>
    </xf>
    <xf numFmtId="0" fontId="2" fillId="7" borderId="8" xfId="0" applyFont="1" applyFill="1" applyBorder="1" applyAlignment="1">
      <alignment vertical="center" wrapText="1"/>
    </xf>
    <xf numFmtId="56" fontId="39" fillId="7" borderId="39" xfId="0" applyNumberFormat="1" applyFont="1" applyFill="1" applyBorder="1" applyAlignment="1">
      <alignment horizontal="center" vertical="center"/>
    </xf>
    <xf numFmtId="56" fontId="39" fillId="7" borderId="1" xfId="0" applyNumberFormat="1" applyFont="1" applyFill="1" applyBorder="1" applyAlignment="1">
      <alignment horizontal="center" vertical="center"/>
    </xf>
    <xf numFmtId="0" fontId="0" fillId="7" borderId="1" xfId="0" applyFill="1" applyBorder="1" applyAlignment="1">
      <alignment horizontal="center" vertical="center"/>
    </xf>
    <xf numFmtId="0" fontId="0" fillId="7" borderId="34" xfId="0" applyFill="1" applyBorder="1" applyAlignment="1">
      <alignment horizontal="center" vertical="center"/>
    </xf>
    <xf numFmtId="0" fontId="0" fillId="7" borderId="39" xfId="0" applyFill="1" applyBorder="1" applyAlignment="1">
      <alignment horizontal="center" vertical="center"/>
    </xf>
    <xf numFmtId="0" fontId="0" fillId="7" borderId="38" xfId="0" applyFill="1" applyBorder="1" applyAlignment="1">
      <alignment horizontal="center" vertical="center"/>
    </xf>
    <xf numFmtId="0" fontId="0" fillId="7" borderId="36" xfId="0" applyFill="1" applyBorder="1" applyAlignment="1">
      <alignment horizontal="center" vertical="center"/>
    </xf>
    <xf numFmtId="0" fontId="0" fillId="7" borderId="33" xfId="0" applyFill="1" applyBorder="1" applyAlignment="1">
      <alignment horizontal="center" vertical="center"/>
    </xf>
    <xf numFmtId="0" fontId="21" fillId="7" borderId="30" xfId="3" applyFont="1" applyFill="1" applyBorder="1"/>
    <xf numFmtId="0" fontId="21" fillId="7" borderId="31" xfId="3" applyFont="1" applyFill="1" applyBorder="1"/>
    <xf numFmtId="0" fontId="21" fillId="7" borderId="32" xfId="3" applyFont="1" applyFill="1" applyBorder="1"/>
    <xf numFmtId="0" fontId="27" fillId="7" borderId="22" xfId="3" applyFont="1" applyFill="1" applyBorder="1" applyAlignment="1">
      <alignment vertical="center"/>
    </xf>
    <xf numFmtId="0" fontId="27" fillId="7" borderId="24" xfId="3" applyFont="1" applyFill="1" applyBorder="1" applyAlignment="1">
      <alignment vertical="center"/>
    </xf>
    <xf numFmtId="0" fontId="27" fillId="7" borderId="26" xfId="3" applyFont="1" applyFill="1" applyBorder="1" applyAlignment="1">
      <alignment vertical="center"/>
    </xf>
    <xf numFmtId="0" fontId="21" fillId="7" borderId="22" xfId="3" applyFont="1" applyFill="1" applyBorder="1" applyAlignment="1">
      <alignment horizontal="center" vertical="center" shrinkToFit="1"/>
    </xf>
    <xf numFmtId="0" fontId="21" fillId="7" borderId="24" xfId="3" applyFont="1" applyFill="1" applyBorder="1" applyAlignment="1">
      <alignment horizontal="center" vertical="center" shrinkToFit="1"/>
    </xf>
    <xf numFmtId="0" fontId="21" fillId="7" borderId="26" xfId="3" applyFont="1" applyFill="1" applyBorder="1" applyAlignment="1">
      <alignment horizontal="center" vertical="center" shrinkToFit="1"/>
    </xf>
    <xf numFmtId="0" fontId="21" fillId="7" borderId="14" xfId="3" applyFont="1" applyFill="1" applyBorder="1" applyAlignment="1">
      <alignment horizontal="center" vertical="center" shrinkToFit="1"/>
    </xf>
    <xf numFmtId="0" fontId="27" fillId="7" borderId="22" xfId="3" quotePrefix="1" applyFont="1" applyFill="1" applyBorder="1" applyAlignment="1">
      <alignment vertical="center"/>
    </xf>
    <xf numFmtId="0" fontId="27" fillId="7" borderId="24" xfId="3" quotePrefix="1" applyFont="1" applyFill="1" applyBorder="1" applyAlignment="1">
      <alignment vertical="center"/>
    </xf>
    <xf numFmtId="0" fontId="27" fillId="7" borderId="14" xfId="3" applyFont="1" applyFill="1" applyBorder="1" applyAlignment="1">
      <alignment vertical="center" wrapText="1"/>
    </xf>
    <xf numFmtId="0" fontId="30" fillId="7" borderId="14" xfId="3" applyFont="1" applyFill="1" applyBorder="1" applyAlignment="1">
      <alignment vertical="center" wrapText="1"/>
    </xf>
    <xf numFmtId="0" fontId="30" fillId="7" borderId="14" xfId="3" applyFont="1" applyFill="1" applyBorder="1" applyAlignment="1">
      <alignment horizontal="left" vertical="center" wrapText="1"/>
    </xf>
    <xf numFmtId="0" fontId="27" fillId="7" borderId="14" xfId="3" applyFont="1" applyFill="1" applyBorder="1" applyAlignment="1">
      <alignment vertical="center"/>
    </xf>
    <xf numFmtId="0" fontId="30" fillId="7" borderId="24" xfId="3" applyFont="1" applyFill="1" applyBorder="1" applyAlignment="1">
      <alignment vertical="center" wrapText="1"/>
    </xf>
    <xf numFmtId="0" fontId="27" fillId="7" borderId="24" xfId="3" applyFont="1" applyFill="1" applyBorder="1" applyAlignment="1">
      <alignment vertical="center" wrapText="1"/>
    </xf>
    <xf numFmtId="0" fontId="27" fillId="7" borderId="22" xfId="3" quotePrefix="1" applyFont="1" applyFill="1" applyBorder="1" applyAlignment="1">
      <alignment vertical="center" wrapText="1"/>
    </xf>
    <xf numFmtId="0" fontId="27" fillId="7" borderId="24" xfId="3" quotePrefix="1" applyFont="1" applyFill="1" applyBorder="1" applyAlignment="1">
      <alignment vertical="center" wrapText="1"/>
    </xf>
    <xf numFmtId="0" fontId="27" fillId="7" borderId="14" xfId="3" quotePrefix="1" applyFont="1" applyFill="1" applyBorder="1" applyAlignme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180" fontId="51" fillId="5" borderId="1" xfId="0" applyNumberFormat="1" applyFont="1" applyFill="1" applyBorder="1">
      <alignment vertical="center"/>
    </xf>
    <xf numFmtId="0" fontId="52" fillId="0" borderId="0" xfId="0" applyFont="1" applyAlignment="1">
      <alignment vertical="center"/>
    </xf>
    <xf numFmtId="0" fontId="51" fillId="0" borderId="0" xfId="0" applyFont="1" applyAlignment="1">
      <alignment horizontal="right" vertical="center"/>
    </xf>
    <xf numFmtId="180" fontId="51" fillId="2" borderId="0" xfId="0" applyNumberFormat="1" applyFont="1" applyFill="1">
      <alignment vertical="center"/>
    </xf>
    <xf numFmtId="0" fontId="52" fillId="8" borderId="0" xfId="0" applyFont="1" applyFill="1">
      <alignment vertical="center"/>
    </xf>
    <xf numFmtId="0" fontId="51" fillId="8" borderId="0" xfId="0" applyFont="1" applyFill="1">
      <alignment vertical="center"/>
    </xf>
    <xf numFmtId="0" fontId="51" fillId="3" borderId="0" xfId="0" applyFont="1" applyFill="1">
      <alignment vertical="center"/>
    </xf>
    <xf numFmtId="0" fontId="51" fillId="0" borderId="0" xfId="0" applyFont="1" applyFill="1" applyBorder="1">
      <alignment vertical="center"/>
    </xf>
    <xf numFmtId="0" fontId="51" fillId="0" borderId="0" xfId="0" applyFont="1" applyFill="1" applyBorder="1" applyAlignment="1">
      <alignment horizontal="right" vertical="center"/>
    </xf>
    <xf numFmtId="0" fontId="51" fillId="7" borderId="1" xfId="0" applyNumberFormat="1" applyFont="1" applyFill="1" applyBorder="1">
      <alignment vertical="center"/>
    </xf>
    <xf numFmtId="0" fontId="51" fillId="0" borderId="0" xfId="0" applyFont="1" applyAlignment="1">
      <alignment horizontal="center" vertical="center"/>
    </xf>
    <xf numFmtId="12" fontId="51" fillId="0" borderId="0" xfId="0" quotePrefix="1" applyNumberFormat="1" applyFont="1" applyAlignment="1">
      <alignment horizontal="center" vertical="center"/>
    </xf>
    <xf numFmtId="49" fontId="51" fillId="0" borderId="0" xfId="0" applyNumberFormat="1" applyFont="1" applyAlignment="1">
      <alignment horizontal="center" vertical="center"/>
    </xf>
    <xf numFmtId="180" fontId="51" fillId="6" borderId="0" xfId="0" applyNumberFormat="1" applyFont="1" applyFill="1">
      <alignment vertical="center"/>
    </xf>
    <xf numFmtId="0" fontId="51" fillId="7" borderId="1" xfId="0" applyFont="1" applyFill="1" applyBorder="1">
      <alignment vertical="center"/>
    </xf>
    <xf numFmtId="0" fontId="51" fillId="0" borderId="0" xfId="0" quotePrefix="1" applyNumberFormat="1" applyFont="1" applyAlignment="1">
      <alignment horizontal="center" vertical="center"/>
    </xf>
    <xf numFmtId="180" fontId="51" fillId="8" borderId="0" xfId="0" applyNumberFormat="1" applyFont="1" applyFill="1">
      <alignment vertical="center"/>
    </xf>
    <xf numFmtId="49" fontId="51" fillId="0" borderId="0" xfId="0" quotePrefix="1" applyNumberFormat="1" applyFont="1" applyAlignment="1">
      <alignment horizontal="center" vertical="center"/>
    </xf>
    <xf numFmtId="0" fontId="53" fillId="0" borderId="0" xfId="0" applyFont="1" applyAlignment="1">
      <alignment vertical="center" wrapText="1"/>
    </xf>
    <xf numFmtId="0" fontId="51" fillId="4" borderId="1" xfId="0" applyFont="1" applyFill="1" applyBorder="1">
      <alignment vertical="center"/>
    </xf>
    <xf numFmtId="0" fontId="51" fillId="0" borderId="41" xfId="0" applyFont="1" applyBorder="1">
      <alignment vertical="center"/>
    </xf>
    <xf numFmtId="0" fontId="51" fillId="0" borderId="0" xfId="0" applyFont="1" applyBorder="1">
      <alignment vertical="center"/>
    </xf>
    <xf numFmtId="0" fontId="2" fillId="7" borderId="0" xfId="0" applyFont="1" applyFill="1" applyBorder="1" applyAlignment="1">
      <alignment horizontal="right" vertical="center" wrapText="1"/>
    </xf>
    <xf numFmtId="0" fontId="19" fillId="0" borderId="24" xfId="3" applyFont="1" applyBorder="1" applyAlignment="1">
      <alignment vertical="center" wrapText="1"/>
    </xf>
    <xf numFmtId="0" fontId="21" fillId="7" borderId="42" xfId="3" applyFont="1" applyFill="1" applyBorder="1"/>
    <xf numFmtId="181" fontId="21" fillId="7" borderId="31" xfId="3" applyNumberFormat="1" applyFont="1" applyFill="1" applyBorder="1"/>
    <xf numFmtId="0" fontId="21" fillId="0" borderId="30" xfId="3" applyFont="1" applyFill="1" applyBorder="1"/>
    <xf numFmtId="0" fontId="21" fillId="0" borderId="31" xfId="3" applyFont="1" applyFill="1" applyBorder="1"/>
    <xf numFmtId="0" fontId="21" fillId="0" borderId="32" xfId="3" applyFont="1" applyFill="1" applyBorder="1"/>
    <xf numFmtId="0" fontId="21" fillId="0" borderId="42" xfId="3" applyFont="1" applyFill="1" applyBorder="1"/>
    <xf numFmtId="0" fontId="57" fillId="0" borderId="0" xfId="0" applyFont="1" applyBorder="1" applyAlignment="1">
      <alignment vertical="center" wrapText="1" shrinkToFit="1"/>
    </xf>
    <xf numFmtId="0" fontId="21" fillId="0" borderId="0" xfId="0" applyFont="1" applyAlignment="1">
      <alignment vertical="center"/>
    </xf>
    <xf numFmtId="182" fontId="58" fillId="0" borderId="4" xfId="5" applyNumberFormat="1" applyFont="1" applyBorder="1" applyAlignment="1">
      <alignment vertical="center"/>
    </xf>
    <xf numFmtId="182" fontId="58" fillId="0" borderId="8" xfId="5" applyNumberFormat="1" applyFont="1" applyBorder="1" applyAlignment="1">
      <alignment vertical="center"/>
    </xf>
    <xf numFmtId="182" fontId="59" fillId="0" borderId="9" xfId="5" applyNumberFormat="1" applyFont="1" applyBorder="1">
      <alignment vertical="center"/>
    </xf>
    <xf numFmtId="182" fontId="58" fillId="0" borderId="3" xfId="5" applyNumberFormat="1" applyFont="1" applyBorder="1" applyAlignment="1">
      <alignment vertical="center"/>
    </xf>
    <xf numFmtId="182" fontId="58" fillId="0" borderId="0" xfId="5" applyNumberFormat="1" applyFont="1" applyBorder="1" applyAlignment="1">
      <alignment vertical="center"/>
    </xf>
    <xf numFmtId="182" fontId="59" fillId="0" borderId="0" xfId="5" applyNumberFormat="1" applyFont="1" applyBorder="1">
      <alignment vertical="center"/>
    </xf>
    <xf numFmtId="182" fontId="59" fillId="0" borderId="0" xfId="5" applyNumberFormat="1" applyFont="1" applyBorder="1" applyAlignment="1">
      <alignment vertical="center" shrinkToFit="1"/>
    </xf>
    <xf numFmtId="182" fontId="59" fillId="0" borderId="10" xfId="5" applyNumberFormat="1" applyFont="1" applyBorder="1">
      <alignment vertical="center"/>
    </xf>
    <xf numFmtId="182" fontId="59" fillId="2" borderId="48" xfId="5" applyNumberFormat="1" applyFont="1" applyFill="1" applyBorder="1" applyAlignment="1">
      <alignment horizontal="center" vertical="center" wrapText="1"/>
    </xf>
    <xf numFmtId="182" fontId="59" fillId="2" borderId="44" xfId="5" quotePrefix="1" applyNumberFormat="1" applyFont="1" applyFill="1" applyBorder="1" applyAlignment="1">
      <alignment horizontal="center" vertical="center" wrapText="1"/>
    </xf>
    <xf numFmtId="182" fontId="59" fillId="2" borderId="49" xfId="5" applyNumberFormat="1" applyFont="1" applyFill="1" applyBorder="1" applyAlignment="1">
      <alignment horizontal="center" vertical="center" wrapText="1"/>
    </xf>
    <xf numFmtId="182" fontId="59" fillId="2" borderId="49" xfId="5" applyNumberFormat="1" applyFont="1" applyFill="1" applyBorder="1" applyAlignment="1">
      <alignment vertical="center" wrapText="1"/>
    </xf>
    <xf numFmtId="182" fontId="59" fillId="2" borderId="50" xfId="5" applyNumberFormat="1" applyFont="1" applyFill="1" applyBorder="1" applyAlignment="1">
      <alignment vertical="center" wrapText="1"/>
    </xf>
    <xf numFmtId="182" fontId="59" fillId="0" borderId="44" xfId="5" applyNumberFormat="1" applyFont="1" applyBorder="1" applyAlignment="1">
      <alignment horizontal="center" vertical="center" wrapText="1"/>
    </xf>
    <xf numFmtId="182" fontId="59" fillId="0" borderId="49" xfId="5" applyNumberFormat="1" applyFont="1" applyBorder="1">
      <alignment vertical="center"/>
    </xf>
    <xf numFmtId="182" fontId="59" fillId="0" borderId="44" xfId="5" applyNumberFormat="1" applyFont="1" applyBorder="1" applyAlignment="1">
      <alignment horizontal="center" vertical="center"/>
    </xf>
    <xf numFmtId="182" fontId="59" fillId="0" borderId="44" xfId="5" applyNumberFormat="1" applyFont="1" applyBorder="1" applyAlignment="1">
      <alignment vertical="center"/>
    </xf>
    <xf numFmtId="182" fontId="59" fillId="0" borderId="48" xfId="5" applyNumberFormat="1" applyFont="1" applyBorder="1" applyAlignment="1">
      <alignment vertical="center"/>
    </xf>
    <xf numFmtId="182" fontId="59" fillId="0" borderId="48" xfId="5" applyNumberFormat="1" applyFont="1" applyBorder="1" applyAlignment="1">
      <alignment horizontal="center" vertical="center"/>
    </xf>
    <xf numFmtId="182" fontId="59" fillId="0" borderId="44" xfId="5" quotePrefix="1" applyNumberFormat="1" applyFont="1" applyBorder="1" applyAlignment="1">
      <alignment vertical="center"/>
    </xf>
    <xf numFmtId="182" fontId="59" fillId="0" borderId="49" xfId="5" applyNumberFormat="1" applyFont="1" applyBorder="1" applyAlignment="1">
      <alignment vertical="center"/>
    </xf>
    <xf numFmtId="182" fontId="59" fillId="0" borderId="50" xfId="5" applyNumberFormat="1" applyFont="1" applyBorder="1" applyAlignment="1">
      <alignment vertical="center"/>
    </xf>
    <xf numFmtId="182" fontId="59" fillId="2" borderId="44" xfId="5" applyNumberFormat="1" applyFont="1" applyFill="1" applyBorder="1" applyAlignment="1">
      <alignment horizontal="center" vertical="center" wrapText="1"/>
    </xf>
    <xf numFmtId="182" fontId="59" fillId="2" borderId="49" xfId="5" applyNumberFormat="1" applyFont="1" applyFill="1" applyBorder="1">
      <alignment vertical="center"/>
    </xf>
    <xf numFmtId="182" fontId="59" fillId="2" borderId="44" xfId="5" applyNumberFormat="1" applyFont="1" applyFill="1" applyBorder="1" applyAlignment="1">
      <alignment horizontal="center" vertical="center"/>
    </xf>
    <xf numFmtId="182" fontId="59" fillId="2" borderId="44" xfId="5" applyNumberFormat="1" applyFont="1" applyFill="1" applyBorder="1" applyAlignment="1">
      <alignment vertical="center"/>
    </xf>
    <xf numFmtId="182" fontId="59" fillId="2" borderId="48" xfId="5" applyNumberFormat="1" applyFont="1" applyFill="1" applyBorder="1" applyAlignment="1">
      <alignment horizontal="center" vertical="center"/>
    </xf>
    <xf numFmtId="182" fontId="59" fillId="2" borderId="44" xfId="5" quotePrefix="1" applyNumberFormat="1" applyFont="1" applyFill="1" applyBorder="1" applyAlignment="1">
      <alignment vertical="center"/>
    </xf>
    <xf numFmtId="182" fontId="59" fillId="2" borderId="49" xfId="5" applyNumberFormat="1" applyFont="1" applyFill="1" applyBorder="1" applyAlignment="1">
      <alignment vertical="center"/>
    </xf>
    <xf numFmtId="182" fontId="59" fillId="2" borderId="50" xfId="5" applyNumberFormat="1" applyFont="1" applyFill="1" applyBorder="1" applyAlignment="1">
      <alignment vertical="center"/>
    </xf>
    <xf numFmtId="183" fontId="59" fillId="0" borderId="10" xfId="5" applyNumberFormat="1" applyFont="1" applyBorder="1">
      <alignment vertical="center"/>
    </xf>
    <xf numFmtId="182" fontId="59" fillId="0" borderId="44" xfId="5" applyNumberFormat="1" applyFont="1" applyFill="1" applyBorder="1" applyAlignment="1">
      <alignment horizontal="center" vertical="center" wrapText="1"/>
    </xf>
    <xf numFmtId="182" fontId="59" fillId="0" borderId="43" xfId="5" applyNumberFormat="1" applyFont="1" applyBorder="1" applyAlignment="1">
      <alignment horizontal="center" vertical="center"/>
    </xf>
    <xf numFmtId="182" fontId="59" fillId="0" borderId="48" xfId="5" applyNumberFormat="1" applyFont="1" applyBorder="1" applyAlignment="1">
      <alignment vertical="center" shrinkToFit="1"/>
    </xf>
    <xf numFmtId="0" fontId="21" fillId="7" borderId="30" xfId="3" applyFont="1" applyFill="1" applyBorder="1" applyAlignment="1">
      <alignment horizontal="center"/>
    </xf>
    <xf numFmtId="0" fontId="21" fillId="7" borderId="31" xfId="3" applyFont="1" applyFill="1" applyBorder="1" applyAlignment="1">
      <alignment horizontal="center"/>
    </xf>
    <xf numFmtId="0" fontId="21" fillId="7" borderId="32" xfId="3" applyFont="1" applyFill="1" applyBorder="1" applyAlignment="1">
      <alignment horizontal="center"/>
    </xf>
    <xf numFmtId="0" fontId="21" fillId="7" borderId="42" xfId="3" applyFont="1" applyFill="1" applyBorder="1" applyAlignment="1">
      <alignment horizontal="center"/>
    </xf>
    <xf numFmtId="182" fontId="59" fillId="2" borderId="44" xfId="5" applyNumberFormat="1" applyFont="1" applyFill="1" applyBorder="1" applyAlignment="1">
      <alignment horizontal="center" vertical="center" wrapText="1"/>
    </xf>
    <xf numFmtId="0" fontId="31" fillId="0" borderId="0" xfId="3" applyFont="1" applyAlignment="1">
      <alignment vertical="center"/>
    </xf>
    <xf numFmtId="176" fontId="5" fillId="0" borderId="7" xfId="0" applyNumberFormat="1" applyFont="1" applyFill="1" applyBorder="1" applyAlignment="1">
      <alignment vertical="center" wrapText="1"/>
    </xf>
    <xf numFmtId="176" fontId="5" fillId="0" borderId="11" xfId="0" applyNumberFormat="1" applyFont="1" applyFill="1" applyBorder="1" applyAlignment="1">
      <alignment vertical="center" wrapText="1"/>
    </xf>
    <xf numFmtId="176" fontId="5" fillId="0" borderId="11" xfId="0" applyNumberFormat="1" applyFont="1" applyFill="1" applyBorder="1">
      <alignment vertical="center"/>
    </xf>
    <xf numFmtId="176" fontId="5" fillId="0" borderId="6" xfId="0" applyNumberFormat="1" applyFont="1" applyFill="1" applyBorder="1">
      <alignment vertical="center"/>
    </xf>
    <xf numFmtId="176" fontId="5" fillId="0" borderId="14" xfId="0" applyNumberFormat="1" applyFont="1" applyFill="1" applyBorder="1">
      <alignment vertical="center"/>
    </xf>
    <xf numFmtId="0" fontId="0" fillId="0" borderId="1" xfId="0" applyNumberFormat="1" applyFill="1" applyBorder="1">
      <alignment vertical="center"/>
    </xf>
    <xf numFmtId="0" fontId="0" fillId="0" borderId="0" xfId="0" applyFill="1">
      <alignment vertical="center"/>
    </xf>
    <xf numFmtId="0" fontId="0" fillId="0" borderId="1" xfId="0" applyFill="1" applyBorder="1">
      <alignment vertical="center"/>
    </xf>
    <xf numFmtId="180" fontId="0" fillId="3" borderId="0" xfId="0" applyNumberFormat="1" applyFill="1">
      <alignment vertical="center"/>
    </xf>
    <xf numFmtId="0" fontId="47" fillId="3" borderId="0" xfId="0" applyFont="1" applyFill="1">
      <alignment vertical="center"/>
    </xf>
    <xf numFmtId="0" fontId="0" fillId="3" borderId="0" xfId="0" applyFill="1">
      <alignment vertical="center"/>
    </xf>
    <xf numFmtId="182" fontId="59" fillId="0" borderId="53" xfId="5" applyNumberFormat="1" applyFont="1" applyBorder="1" applyAlignment="1">
      <alignment horizontal="center" vertical="center" wrapText="1"/>
    </xf>
    <xf numFmtId="0" fontId="27" fillId="3" borderId="24" xfId="3" applyFont="1" applyFill="1" applyBorder="1" applyAlignment="1">
      <alignment vertical="center"/>
    </xf>
    <xf numFmtId="0" fontId="68" fillId="0" borderId="0" xfId="0" applyFont="1">
      <alignment vertical="center"/>
    </xf>
    <xf numFmtId="0" fontId="4" fillId="0" borderId="0" xfId="0" applyFont="1" applyBorder="1" applyAlignment="1">
      <alignment horizontal="justify" vertical="center"/>
    </xf>
    <xf numFmtId="0" fontId="4" fillId="0" borderId="0" xfId="0" applyFont="1" applyAlignment="1">
      <alignment horizontal="justify" vertical="center"/>
    </xf>
    <xf numFmtId="0" fontId="27" fillId="7" borderId="6" xfId="3" applyFont="1" applyFill="1" applyBorder="1" applyAlignment="1">
      <alignment vertical="center"/>
    </xf>
    <xf numFmtId="0" fontId="27" fillId="0" borderId="24" xfId="3" applyFont="1" applyFill="1" applyBorder="1" applyAlignment="1">
      <alignment vertical="center"/>
    </xf>
    <xf numFmtId="0" fontId="30" fillId="7" borderId="14"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left" vertical="center" wrapText="1"/>
      <protection locked="0"/>
    </xf>
    <xf numFmtId="0" fontId="7" fillId="0" borderId="13" xfId="0"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textRotation="255"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 xfId="0" applyFont="1" applyBorder="1" applyAlignment="1">
      <alignment horizontal="center" vertical="center"/>
    </xf>
    <xf numFmtId="0" fontId="21" fillId="7" borderId="1" xfId="0" applyFont="1" applyFill="1" applyBorder="1" applyAlignment="1">
      <alignment horizontal="center" vertical="center"/>
    </xf>
    <xf numFmtId="49" fontId="21" fillId="7" borderId="1" xfId="0" applyNumberFormat="1" applyFont="1" applyFill="1" applyBorder="1" applyAlignment="1">
      <alignment horizontal="center" vertical="center" shrinkToFit="1"/>
    </xf>
    <xf numFmtId="0" fontId="72" fillId="7" borderId="1" xfId="0" applyFont="1" applyFill="1" applyBorder="1" applyAlignment="1">
      <alignment horizontal="left" vertical="center"/>
    </xf>
    <xf numFmtId="0" fontId="21" fillId="7" borderId="1" xfId="0" applyFont="1" applyFill="1" applyBorder="1" applyAlignment="1">
      <alignment horizontal="center" vertical="center" wrapText="1"/>
    </xf>
    <xf numFmtId="0" fontId="21" fillId="7" borderId="1" xfId="0" applyFont="1" applyFill="1" applyBorder="1" applyAlignment="1">
      <alignment horizontal="left" vertical="center" wrapText="1"/>
    </xf>
    <xf numFmtId="182" fontId="59" fillId="2" borderId="44" xfId="5" applyNumberFormat="1" applyFont="1" applyFill="1" applyBorder="1" applyAlignment="1">
      <alignment horizontal="center" vertical="center" wrapText="1"/>
    </xf>
    <xf numFmtId="0" fontId="21" fillId="0" borderId="0" xfId="3" applyFont="1" applyAlignment="1">
      <alignment horizontal="center" vertical="center"/>
    </xf>
    <xf numFmtId="0" fontId="21" fillId="0" borderId="56" xfId="3" applyFont="1" applyBorder="1" applyAlignment="1">
      <alignment horizontal="center" vertical="center"/>
    </xf>
    <xf numFmtId="182" fontId="63" fillId="0" borderId="48" xfId="5" applyNumberFormat="1" applyFont="1" applyBorder="1" applyAlignment="1">
      <alignment vertical="center" shrinkToFit="1"/>
    </xf>
    <xf numFmtId="182" fontId="63" fillId="2" borderId="48" xfId="5" applyNumberFormat="1" applyFont="1" applyFill="1" applyBorder="1" applyAlignment="1">
      <alignment vertical="center" shrinkToFit="1"/>
    </xf>
    <xf numFmtId="182" fontId="63" fillId="2" borderId="49" xfId="5" applyNumberFormat="1" applyFont="1" applyFill="1" applyBorder="1" applyAlignment="1">
      <alignment vertical="center"/>
    </xf>
    <xf numFmtId="0" fontId="74" fillId="0" borderId="0" xfId="3" applyFont="1" applyAlignment="1">
      <alignment vertical="center"/>
    </xf>
    <xf numFmtId="0" fontId="27" fillId="0" borderId="22" xfId="0" applyFont="1" applyFill="1" applyBorder="1" applyAlignment="1">
      <alignment vertical="center" shrinkToFit="1"/>
    </xf>
    <xf numFmtId="0" fontId="27" fillId="0" borderId="19" xfId="0" applyFont="1" applyFill="1" applyBorder="1" applyAlignment="1">
      <alignment vertical="center" shrinkToFit="1"/>
    </xf>
    <xf numFmtId="0" fontId="27" fillId="0" borderId="24" xfId="0" applyFont="1" applyFill="1" applyBorder="1" applyAlignment="1">
      <alignment vertical="center" shrinkToFit="1"/>
    </xf>
    <xf numFmtId="0" fontId="76" fillId="0" borderId="0" xfId="0" applyFont="1">
      <alignment vertical="center"/>
    </xf>
    <xf numFmtId="0" fontId="5" fillId="0" borderId="0" xfId="0" applyFont="1" applyBorder="1" applyAlignment="1">
      <alignment vertical="center" wrapText="1"/>
    </xf>
    <xf numFmtId="0" fontId="0" fillId="0" borderId="0" xfId="0" applyFill="1" applyBorder="1" applyAlignment="1"/>
    <xf numFmtId="0" fontId="4" fillId="0" borderId="0" xfId="0" applyFont="1" applyBorder="1" applyAlignment="1">
      <alignment vertical="center"/>
    </xf>
    <xf numFmtId="0" fontId="4" fillId="0" borderId="0" xfId="0" applyFont="1" applyAlignment="1">
      <alignment vertical="center"/>
    </xf>
    <xf numFmtId="0" fontId="0" fillId="0" borderId="8" xfId="0" applyFill="1" applyBorder="1" applyAlignment="1"/>
    <xf numFmtId="0" fontId="0" fillId="0" borderId="7" xfId="0" applyFill="1" applyBorder="1" applyAlignment="1">
      <alignment vertical="top"/>
    </xf>
    <xf numFmtId="0" fontId="35" fillId="0" borderId="1" xfId="3" applyFont="1" applyBorder="1" applyAlignment="1">
      <alignment horizontal="center" vertical="center" wrapText="1" shrinkToFit="1"/>
    </xf>
    <xf numFmtId="49" fontId="79" fillId="0" borderId="0" xfId="0" applyNumberFormat="1" applyFont="1" applyFill="1">
      <alignment vertical="center"/>
    </xf>
    <xf numFmtId="0" fontId="80" fillId="0" borderId="0" xfId="0" applyFont="1" applyFill="1">
      <alignment vertical="center"/>
    </xf>
    <xf numFmtId="0" fontId="81" fillId="0" borderId="0" xfId="0" applyFont="1" applyFill="1">
      <alignment vertical="center"/>
    </xf>
    <xf numFmtId="49" fontId="81" fillId="0" borderId="0" xfId="0" applyNumberFormat="1" applyFont="1" applyFill="1">
      <alignment vertical="center"/>
    </xf>
    <xf numFmtId="0" fontId="81" fillId="0" borderId="41" xfId="0" applyFont="1" applyFill="1" applyBorder="1" applyAlignment="1">
      <alignment horizontal="right" vertical="center"/>
    </xf>
    <xf numFmtId="0" fontId="81" fillId="0" borderId="71" xfId="0" applyFont="1" applyFill="1" applyBorder="1" applyAlignment="1">
      <alignment horizontal="right" vertical="center"/>
    </xf>
    <xf numFmtId="0" fontId="81" fillId="0" borderId="49" xfId="0" applyFont="1" applyFill="1" applyBorder="1" applyAlignment="1">
      <alignment horizontal="right" vertical="center"/>
    </xf>
    <xf numFmtId="0" fontId="81" fillId="0" borderId="50" xfId="0" applyFont="1" applyFill="1" applyBorder="1" applyAlignment="1">
      <alignment horizontal="right" vertical="center"/>
    </xf>
    <xf numFmtId="0" fontId="81" fillId="0" borderId="46" xfId="0" applyFont="1" applyFill="1" applyBorder="1" applyAlignment="1">
      <alignment horizontal="right" vertical="center"/>
    </xf>
    <xf numFmtId="0" fontId="81" fillId="0" borderId="47" xfId="0" applyFont="1" applyFill="1" applyBorder="1" applyAlignment="1">
      <alignment horizontal="right" vertical="center"/>
    </xf>
    <xf numFmtId="0" fontId="81" fillId="0" borderId="11" xfId="0" applyFont="1" applyFill="1" applyBorder="1" applyAlignment="1">
      <alignment horizontal="right" vertical="center"/>
    </xf>
    <xf numFmtId="0" fontId="81" fillId="0" borderId="78" xfId="0" applyFont="1" applyFill="1" applyBorder="1" applyAlignment="1">
      <alignment horizontal="right" vertical="center"/>
    </xf>
    <xf numFmtId="0" fontId="81" fillId="0" borderId="69" xfId="0" applyFont="1" applyFill="1" applyBorder="1" applyAlignment="1">
      <alignment horizontal="right" vertical="center"/>
    </xf>
    <xf numFmtId="0" fontId="81" fillId="0" borderId="57" xfId="0" applyFont="1" applyFill="1" applyBorder="1" applyAlignment="1">
      <alignment horizontal="right" vertical="center"/>
    </xf>
    <xf numFmtId="0" fontId="81" fillId="0" borderId="75" xfId="0" applyFont="1" applyFill="1" applyBorder="1" applyAlignment="1">
      <alignment horizontal="right" vertical="center"/>
    </xf>
    <xf numFmtId="0" fontId="81" fillId="0" borderId="14" xfId="0" applyFont="1" applyFill="1" applyBorder="1" applyAlignment="1">
      <alignment horizontal="right" vertical="center"/>
    </xf>
    <xf numFmtId="0" fontId="0" fillId="0" borderId="0" xfId="0" applyBorder="1" applyAlignment="1">
      <alignment vertical="center" wrapText="1"/>
    </xf>
    <xf numFmtId="0" fontId="17" fillId="0" borderId="0" xfId="0" applyFont="1" applyBorder="1" applyAlignment="1">
      <alignment vertical="center" shrinkToFit="1"/>
    </xf>
    <xf numFmtId="0" fontId="17" fillId="0" borderId="0" xfId="0" applyFont="1" applyBorder="1">
      <alignment vertical="center"/>
    </xf>
    <xf numFmtId="0" fontId="5" fillId="0" borderId="0" xfId="3" applyFont="1" applyAlignment="1">
      <alignment vertical="center"/>
    </xf>
    <xf numFmtId="0" fontId="2" fillId="0" borderId="13" xfId="0" applyFont="1" applyBorder="1" applyAlignment="1">
      <alignment horizontal="center" vertical="center" wrapText="1"/>
    </xf>
    <xf numFmtId="0" fontId="5" fillId="7" borderId="13" xfId="0" applyFont="1" applyFill="1" applyBorder="1" applyAlignment="1">
      <alignment vertical="center" wrapText="1"/>
    </xf>
    <xf numFmtId="0" fontId="5" fillId="0" borderId="11" xfId="0" applyFont="1" applyFill="1" applyBorder="1" applyAlignment="1">
      <alignment vertical="center" wrapText="1"/>
    </xf>
    <xf numFmtId="0" fontId="5" fillId="0" borderId="14" xfId="0" applyFont="1" applyFill="1" applyBorder="1" applyAlignment="1">
      <alignment vertical="center" wrapText="1"/>
    </xf>
    <xf numFmtId="0" fontId="39" fillId="0" borderId="11" xfId="1" applyFont="1" applyFill="1" applyBorder="1" applyAlignment="1">
      <alignment vertical="center" wrapText="1"/>
    </xf>
    <xf numFmtId="185" fontId="59" fillId="0" borderId="10" xfId="5" applyNumberFormat="1" applyFont="1" applyBorder="1">
      <alignment vertical="center"/>
    </xf>
    <xf numFmtId="186" fontId="27" fillId="0" borderId="24" xfId="0" applyNumberFormat="1" applyFont="1" applyFill="1" applyBorder="1" applyAlignment="1">
      <alignment vertical="center" shrinkToFit="1"/>
    </xf>
    <xf numFmtId="0" fontId="51" fillId="0" borderId="0" xfId="0" applyFont="1" applyAlignment="1">
      <alignment horizontal="center" vertical="center"/>
    </xf>
    <xf numFmtId="0" fontId="51" fillId="0" borderId="10" xfId="0" applyFont="1" applyBorder="1" applyAlignment="1">
      <alignment horizontal="center" vertical="center"/>
    </xf>
    <xf numFmtId="0" fontId="52" fillId="0" borderId="0" xfId="0" applyFont="1" applyAlignment="1">
      <alignment horizontal="left" vertical="center" wrapText="1"/>
    </xf>
    <xf numFmtId="0" fontId="54" fillId="0" borderId="0" xfId="0" applyFont="1" applyAlignment="1">
      <alignment horizontal="left" vertical="center" wrapText="1"/>
    </xf>
    <xf numFmtId="0" fontId="54" fillId="0" borderId="41" xfId="0" applyFont="1" applyBorder="1" applyAlignment="1">
      <alignment horizontal="left" vertical="center" wrapText="1"/>
    </xf>
    <xf numFmtId="0" fontId="51" fillId="0" borderId="0" xfId="0" applyNumberFormat="1" applyFont="1" applyAlignment="1">
      <alignment horizontal="center" vertical="center"/>
    </xf>
    <xf numFmtId="0" fontId="52" fillId="6" borderId="0" xfId="0" applyFont="1" applyFill="1" applyAlignment="1">
      <alignment horizontal="left" vertical="center"/>
    </xf>
    <xf numFmtId="180" fontId="51" fillId="2" borderId="0" xfId="0" applyNumberFormat="1" applyFont="1" applyFill="1" applyAlignment="1">
      <alignment horizontal="center" vertical="center"/>
    </xf>
    <xf numFmtId="0" fontId="51" fillId="2" borderId="0" xfId="0" applyFont="1" applyFill="1" applyAlignment="1">
      <alignment horizontal="center" vertical="center"/>
    </xf>
    <xf numFmtId="0" fontId="51" fillId="0" borderId="7" xfId="0" applyFont="1" applyBorder="1" applyAlignment="1">
      <alignment horizontal="left" vertical="center"/>
    </xf>
    <xf numFmtId="0" fontId="21" fillId="0" borderId="2" xfId="3" applyFont="1" applyBorder="1" applyAlignment="1">
      <alignment horizontal="center" vertical="center" textRotation="255"/>
    </xf>
    <xf numFmtId="0" fontId="21" fillId="0" borderId="12" xfId="3" applyFont="1" applyBorder="1" applyAlignment="1">
      <alignment horizontal="center" vertical="center" textRotation="255"/>
    </xf>
    <xf numFmtId="0" fontId="21" fillId="0" borderId="1" xfId="3" applyFont="1" applyBorder="1" applyAlignment="1">
      <alignment horizontal="center" vertical="center"/>
    </xf>
    <xf numFmtId="0" fontId="10" fillId="0" borderId="1" xfId="3" applyFont="1" applyBorder="1" applyAlignment="1">
      <alignment horizontal="center" vertical="center"/>
    </xf>
    <xf numFmtId="0" fontId="10" fillId="0" borderId="2" xfId="3" applyFont="1" applyBorder="1" applyAlignment="1">
      <alignment horizontal="center" vertical="center" textRotation="255"/>
    </xf>
    <xf numFmtId="0" fontId="10" fillId="0" borderId="12" xfId="3" applyFont="1" applyBorder="1" applyAlignment="1">
      <alignment horizontal="center" vertical="center" textRotation="255"/>
    </xf>
    <xf numFmtId="0" fontId="35" fillId="0" borderId="2" xfId="3" applyFont="1" applyBorder="1" applyAlignment="1">
      <alignment horizontal="center" vertical="center" wrapText="1"/>
    </xf>
    <xf numFmtId="0" fontId="35" fillId="0" borderId="12" xfId="3" applyFont="1" applyBorder="1" applyAlignment="1">
      <alignment horizontal="center" vertical="center"/>
    </xf>
    <xf numFmtId="0" fontId="37" fillId="0" borderId="1" xfId="3" applyFont="1" applyBorder="1" applyAlignment="1">
      <alignment horizontal="center" vertical="center" wrapText="1"/>
    </xf>
    <xf numFmtId="0" fontId="21" fillId="0" borderId="7" xfId="3" applyFont="1" applyFill="1" applyBorder="1" applyAlignment="1">
      <alignment horizontal="left"/>
    </xf>
    <xf numFmtId="0" fontId="36" fillId="0" borderId="13" xfId="3" applyFont="1" applyBorder="1" applyAlignment="1">
      <alignment horizontal="center" vertical="center" shrinkToFit="1"/>
    </xf>
    <xf numFmtId="0" fontId="36" fillId="0" borderId="11" xfId="3" applyFont="1" applyBorder="1" applyAlignment="1">
      <alignment horizontal="center" vertical="center" shrinkToFit="1"/>
    </xf>
    <xf numFmtId="0" fontId="36" fillId="0" borderId="14" xfId="3" applyFont="1" applyBorder="1" applyAlignment="1">
      <alignment horizontal="center" vertical="center" shrinkToFit="1"/>
    </xf>
    <xf numFmtId="0" fontId="35" fillId="0" borderId="1" xfId="3" applyFont="1" applyBorder="1" applyAlignment="1">
      <alignment horizontal="center" vertical="center" wrapText="1"/>
    </xf>
    <xf numFmtId="0" fontId="65" fillId="0" borderId="1" xfId="3" applyFont="1" applyBorder="1" applyAlignment="1">
      <alignment horizontal="center" vertical="center" wrapText="1"/>
    </xf>
    <xf numFmtId="0" fontId="35" fillId="0" borderId="4" xfId="3" applyFont="1" applyBorder="1" applyAlignment="1">
      <alignment horizontal="center" vertical="center" wrapText="1" shrinkToFit="1"/>
    </xf>
    <xf numFmtId="0" fontId="35" fillId="0" borderId="9" xfId="3" applyFont="1" applyBorder="1" applyAlignment="1">
      <alignment horizontal="center" vertical="center" wrapText="1" shrinkToFi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7"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16" fillId="7" borderId="0" xfId="1" applyFill="1" applyBorder="1" applyAlignment="1">
      <alignment vertical="center" wrapText="1"/>
    </xf>
    <xf numFmtId="0" fontId="5" fillId="7" borderId="0" xfId="0" applyFont="1" applyFill="1" applyBorder="1" applyAlignment="1">
      <alignment vertical="center" wrapText="1"/>
    </xf>
    <xf numFmtId="0" fontId="5" fillId="7" borderId="10"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vertical="center" wrapText="1"/>
    </xf>
    <xf numFmtId="0" fontId="5" fillId="7" borderId="8" xfId="0" applyFont="1" applyFill="1" applyBorder="1" applyAlignment="1">
      <alignment vertical="center" wrapText="1"/>
    </xf>
    <xf numFmtId="0" fontId="5" fillId="7" borderId="9" xfId="0" applyFont="1" applyFill="1" applyBorder="1" applyAlignment="1">
      <alignment vertical="center" wrapText="1"/>
    </xf>
    <xf numFmtId="58" fontId="5" fillId="0" borderId="0" xfId="0" applyNumberFormat="1" applyFont="1" applyAlignment="1">
      <alignment horizontal="center" vertical="center"/>
    </xf>
    <xf numFmtId="0" fontId="12" fillId="0" borderId="0" xfId="0" applyFont="1" applyAlignment="1">
      <alignment horizontal="center" vertical="center"/>
    </xf>
    <xf numFmtId="176" fontId="5" fillId="3" borderId="11"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7" xfId="0" applyFont="1" applyBorder="1" applyAlignment="1">
      <alignment horizontal="lef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5" fillId="7" borderId="0" xfId="0" applyFont="1" applyFill="1" applyBorder="1" applyAlignment="1">
      <alignment horizontal="center" vertical="center"/>
    </xf>
    <xf numFmtId="0" fontId="2" fillId="7" borderId="1" xfId="0" applyFont="1" applyFill="1" applyBorder="1" applyAlignment="1">
      <alignment vertical="center" wrapText="1"/>
    </xf>
    <xf numFmtId="58"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vertical="center" wrapText="1"/>
    </xf>
    <xf numFmtId="0" fontId="2" fillId="0" borderId="8" xfId="0" applyFont="1" applyBorder="1" applyAlignment="1">
      <alignment horizontal="center" vertical="center" wrapText="1"/>
    </xf>
    <xf numFmtId="0" fontId="2" fillId="7" borderId="4" xfId="0" applyFont="1" applyFill="1" applyBorder="1" applyAlignment="1">
      <alignment horizontal="center" vertical="center" wrapText="1"/>
    </xf>
    <xf numFmtId="0" fontId="2" fillId="7" borderId="8" xfId="0" applyFont="1" applyFill="1" applyBorder="1" applyAlignment="1">
      <alignment horizontal="center" vertical="center" wrapText="1"/>
    </xf>
    <xf numFmtId="178" fontId="0" fillId="7" borderId="8" xfId="0" applyNumberFormat="1" applyFill="1" applyBorder="1" applyAlignment="1">
      <alignment horizontal="right" vertical="center"/>
    </xf>
    <xf numFmtId="178" fontId="0" fillId="7" borderId="0" xfId="0" applyNumberFormat="1" applyFill="1" applyBorder="1">
      <alignment vertical="center"/>
    </xf>
    <xf numFmtId="178" fontId="0" fillId="7" borderId="7" xfId="0" applyNumberFormat="1" applyFill="1" applyBorder="1">
      <alignment vertical="center"/>
    </xf>
    <xf numFmtId="178" fontId="0" fillId="7" borderId="8" xfId="0" applyNumberFormat="1" applyFill="1" applyBorder="1">
      <alignment vertical="center"/>
    </xf>
    <xf numFmtId="0" fontId="11" fillId="0" borderId="0" xfId="0" applyFont="1" applyAlignment="1">
      <alignment horizontal="center" vertical="center"/>
    </xf>
    <xf numFmtId="0" fontId="0" fillId="0" borderId="8" xfId="0" applyBorder="1" applyAlignment="1">
      <alignment horizontal="center"/>
    </xf>
    <xf numFmtId="179" fontId="2" fillId="7" borderId="8" xfId="0" applyNumberFormat="1"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3"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179" fontId="2" fillId="7" borderId="3" xfId="0" applyNumberFormat="1" applyFont="1" applyFill="1" applyBorder="1" applyAlignment="1">
      <alignment horizontal="center" vertical="center" wrapText="1"/>
    </xf>
    <xf numFmtId="179" fontId="2" fillId="7"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179" fontId="2" fillId="7" borderId="7"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8" xfId="0" applyBorder="1" applyAlignment="1"/>
    <xf numFmtId="0" fontId="0" fillId="0" borderId="7" xfId="0" applyBorder="1" applyAlignment="1">
      <alignment vertical="top" shrinkToFit="1"/>
    </xf>
    <xf numFmtId="0" fontId="0" fillId="0" borderId="7" xfId="0" applyBorder="1" applyAlignment="1">
      <alignment vertical="top"/>
    </xf>
    <xf numFmtId="0" fontId="0" fillId="0" borderId="0" xfId="0" applyBorder="1" applyAlignment="1">
      <alignment horizontal="left" vertical="center" wrapText="1" shrinkToFit="1"/>
    </xf>
    <xf numFmtId="0" fontId="0" fillId="0" borderId="8" xfId="0" applyBorder="1" applyAlignment="1">
      <alignment shrinkToFit="1"/>
    </xf>
    <xf numFmtId="0" fontId="5" fillId="0" borderId="5" xfId="0" applyFont="1" applyBorder="1" applyAlignment="1">
      <alignment horizontal="right" vertical="center" wrapText="1"/>
    </xf>
    <xf numFmtId="0" fontId="5" fillId="0" borderId="7" xfId="0" applyFont="1" applyBorder="1" applyAlignment="1">
      <alignment horizontal="right" vertical="center" wrapText="1"/>
    </xf>
    <xf numFmtId="0" fontId="0" fillId="0" borderId="8" xfId="0" applyBorder="1" applyAlignment="1">
      <alignment horizontal="left"/>
    </xf>
    <xf numFmtId="0" fontId="77" fillId="0" borderId="7" xfId="0" applyFont="1" applyBorder="1" applyAlignment="1">
      <alignment horizontal="center" vertical="top" wrapText="1" shrinkToFit="1"/>
    </xf>
    <xf numFmtId="0" fontId="78" fillId="0" borderId="7" xfId="0" applyFont="1" applyBorder="1" applyAlignment="1">
      <alignment horizontal="center" vertical="top" wrapText="1" shrinkToFit="1"/>
    </xf>
    <xf numFmtId="0" fontId="81" fillId="0" borderId="72" xfId="0" applyFont="1" applyFill="1" applyBorder="1" applyAlignment="1">
      <alignment horizontal="right" vertical="center" indent="1"/>
    </xf>
    <xf numFmtId="0" fontId="81" fillId="0" borderId="49" xfId="0" applyFont="1" applyFill="1" applyBorder="1" applyAlignment="1">
      <alignment horizontal="right" vertical="center" indent="1"/>
    </xf>
    <xf numFmtId="0" fontId="81" fillId="0" borderId="57" xfId="0" applyFont="1" applyFill="1" applyBorder="1" applyAlignment="1">
      <alignment horizontal="right" vertical="center" indent="1"/>
    </xf>
    <xf numFmtId="0" fontId="82" fillId="0" borderId="72" xfId="0" applyFont="1" applyFill="1" applyBorder="1" applyAlignment="1" applyProtection="1">
      <alignment horizontal="center" vertical="center"/>
      <protection locked="0"/>
    </xf>
    <xf numFmtId="0" fontId="82" fillId="0" borderId="49" xfId="0" applyFont="1" applyFill="1" applyBorder="1" applyAlignment="1" applyProtection="1">
      <alignment horizontal="center" vertical="center"/>
      <protection locked="0"/>
    </xf>
    <xf numFmtId="0" fontId="82" fillId="0" borderId="73" xfId="0" applyFont="1" applyFill="1" applyBorder="1" applyAlignment="1" applyProtection="1">
      <alignment horizontal="center" vertical="center"/>
      <protection locked="0"/>
    </xf>
    <xf numFmtId="0" fontId="82" fillId="0" borderId="41" xfId="0" applyFont="1" applyFill="1" applyBorder="1" applyAlignment="1" applyProtection="1">
      <alignment horizontal="center" vertical="center"/>
      <protection locked="0"/>
    </xf>
    <xf numFmtId="0" fontId="81" fillId="0" borderId="68" xfId="0" applyFont="1" applyFill="1" applyBorder="1" applyAlignment="1">
      <alignment horizontal="right" vertical="center" indent="1"/>
    </xf>
    <xf numFmtId="0" fontId="81" fillId="0" borderId="41" xfId="0" applyFont="1" applyFill="1" applyBorder="1" applyAlignment="1">
      <alignment horizontal="right" vertical="center" indent="1"/>
    </xf>
    <xf numFmtId="0" fontId="81" fillId="0" borderId="69" xfId="0" applyFont="1" applyFill="1" applyBorder="1" applyAlignment="1">
      <alignment horizontal="right" vertical="center" indent="1"/>
    </xf>
    <xf numFmtId="0" fontId="82" fillId="0" borderId="64" xfId="0" applyFont="1" applyFill="1" applyBorder="1" applyAlignment="1" applyProtection="1">
      <alignment horizontal="center" vertical="center"/>
      <protection locked="0"/>
    </xf>
    <xf numFmtId="0" fontId="82" fillId="0" borderId="65" xfId="0" applyFont="1" applyFill="1" applyBorder="1" applyAlignment="1" applyProtection="1">
      <alignment horizontal="center" vertical="center"/>
      <protection locked="0"/>
    </xf>
    <xf numFmtId="0" fontId="82" fillId="0" borderId="70" xfId="0" applyFont="1" applyFill="1" applyBorder="1" applyAlignment="1" applyProtection="1">
      <alignment horizontal="center" vertical="center"/>
      <protection locked="0"/>
    </xf>
    <xf numFmtId="0" fontId="81" fillId="0" borderId="64" xfId="0" applyFont="1" applyFill="1" applyBorder="1" applyAlignment="1">
      <alignment horizontal="center" vertical="center"/>
    </xf>
    <xf numFmtId="0" fontId="81" fillId="0" borderId="65" xfId="0" applyFont="1" applyFill="1" applyBorder="1" applyAlignment="1">
      <alignment horizontal="center" vertical="center"/>
    </xf>
    <xf numFmtId="0" fontId="81" fillId="0" borderId="66" xfId="0" applyFont="1" applyFill="1" applyBorder="1" applyAlignment="1">
      <alignment horizontal="center" vertical="center"/>
    </xf>
    <xf numFmtId="0" fontId="81" fillId="0" borderId="3"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10" xfId="0" applyFont="1" applyFill="1" applyBorder="1" applyAlignment="1">
      <alignment horizontal="center" vertical="center"/>
    </xf>
    <xf numFmtId="0" fontId="81" fillId="0" borderId="67" xfId="0" applyFont="1" applyFill="1" applyBorder="1" applyAlignment="1">
      <alignment horizontal="center" vertical="center"/>
    </xf>
    <xf numFmtId="0" fontId="81" fillId="0" borderId="60" xfId="0" applyFont="1" applyFill="1" applyBorder="1" applyAlignment="1">
      <alignment horizontal="center" vertical="center"/>
    </xf>
    <xf numFmtId="0" fontId="81" fillId="0" borderId="61" xfId="0" applyFont="1" applyFill="1" applyBorder="1" applyAlignment="1">
      <alignment horizontal="center" vertical="center"/>
    </xf>
    <xf numFmtId="0" fontId="79" fillId="0" borderId="4" xfId="0" applyFont="1" applyFill="1" applyBorder="1" applyAlignment="1">
      <alignment horizontal="center" vertical="center"/>
    </xf>
    <xf numFmtId="0" fontId="79" fillId="0" borderId="8" xfId="0" applyFont="1" applyFill="1" applyBorder="1" applyAlignment="1">
      <alignment horizontal="center" vertical="center"/>
    </xf>
    <xf numFmtId="0" fontId="79" fillId="0" borderId="9" xfId="0" applyFont="1" applyFill="1" applyBorder="1" applyAlignment="1">
      <alignment horizontal="center" vertical="center"/>
    </xf>
    <xf numFmtId="0" fontId="81" fillId="0" borderId="43" xfId="0" applyFont="1" applyFill="1" applyBorder="1" applyAlignment="1">
      <alignment horizontal="center" vertical="center"/>
    </xf>
    <xf numFmtId="0" fontId="81" fillId="0" borderId="44"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59"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58" xfId="0" applyFont="1" applyFill="1" applyBorder="1" applyAlignment="1">
      <alignment horizontal="center" vertical="center"/>
    </xf>
    <xf numFmtId="0" fontId="81" fillId="0" borderId="13" xfId="0" applyFont="1" applyFill="1" applyBorder="1" applyAlignment="1">
      <alignment horizontal="center" vertical="center"/>
    </xf>
    <xf numFmtId="0" fontId="81" fillId="0" borderId="11" xfId="0" applyFont="1" applyFill="1" applyBorder="1" applyAlignment="1">
      <alignment horizontal="center" vertical="center"/>
    </xf>
    <xf numFmtId="0" fontId="81" fillId="0" borderId="14" xfId="0" applyFont="1" applyFill="1" applyBorder="1" applyAlignment="1">
      <alignment horizontal="center" vertical="center"/>
    </xf>
    <xf numFmtId="184" fontId="82" fillId="0" borderId="13" xfId="0" applyNumberFormat="1" applyFont="1" applyFill="1" applyBorder="1" applyAlignment="1">
      <alignment horizontal="center" vertical="center"/>
    </xf>
    <xf numFmtId="184" fontId="82" fillId="0" borderId="11" xfId="0" applyNumberFormat="1" applyFont="1" applyFill="1" applyBorder="1" applyAlignment="1">
      <alignment horizontal="center" vertical="center"/>
    </xf>
    <xf numFmtId="184" fontId="82" fillId="0" borderId="14" xfId="0" applyNumberFormat="1" applyFont="1" applyFill="1" applyBorder="1" applyAlignment="1">
      <alignment horizontal="center" vertical="center"/>
    </xf>
    <xf numFmtId="184" fontId="82" fillId="0" borderId="77" xfId="0" applyNumberFormat="1" applyFont="1" applyFill="1" applyBorder="1" applyAlignment="1">
      <alignment horizontal="center" vertical="center"/>
    </xf>
    <xf numFmtId="0" fontId="81" fillId="0" borderId="74" xfId="0" applyFont="1" applyFill="1" applyBorder="1" applyAlignment="1">
      <alignment horizontal="right" vertical="center" indent="1"/>
    </xf>
    <xf numFmtId="0" fontId="81" fillId="0" borderId="46" xfId="0" applyFont="1" applyFill="1" applyBorder="1" applyAlignment="1">
      <alignment horizontal="right" vertical="center" indent="1"/>
    </xf>
    <xf numFmtId="0" fontId="81" fillId="0" borderId="75" xfId="0" applyFont="1" applyFill="1" applyBorder="1" applyAlignment="1">
      <alignment horizontal="right" vertical="center" indent="1"/>
    </xf>
    <xf numFmtId="0" fontId="82" fillId="0" borderId="67" xfId="0" applyFont="1" applyFill="1" applyBorder="1" applyAlignment="1" applyProtection="1">
      <alignment horizontal="center" vertical="center"/>
      <protection locked="0"/>
    </xf>
    <xf numFmtId="0" fontId="82" fillId="0" borderId="60" xfId="0" applyFont="1" applyFill="1" applyBorder="1" applyAlignment="1" applyProtection="1">
      <alignment horizontal="center" vertical="center"/>
      <protection locked="0"/>
    </xf>
    <xf numFmtId="0" fontId="82" fillId="0" borderId="76" xfId="0" applyFont="1" applyFill="1" applyBorder="1" applyAlignment="1" applyProtection="1">
      <alignment horizontal="center" vertical="center"/>
      <protection locked="0"/>
    </xf>
    <xf numFmtId="0" fontId="82" fillId="0" borderId="7" xfId="0" applyFont="1" applyFill="1" applyBorder="1" applyAlignment="1" applyProtection="1">
      <alignment horizontal="center" vertical="center"/>
      <protection locked="0"/>
    </xf>
    <xf numFmtId="0" fontId="82" fillId="0" borderId="46" xfId="0" applyFont="1" applyFill="1" applyBorder="1" applyAlignment="1" applyProtection="1">
      <alignment horizontal="center" vertical="center"/>
      <protection locked="0"/>
    </xf>
    <xf numFmtId="0" fontId="0" fillId="7" borderId="4"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3" xfId="0" applyFill="1" applyBorder="1" applyAlignment="1">
      <alignment horizontal="center" vertical="center"/>
    </xf>
    <xf numFmtId="0" fontId="0" fillId="7" borderId="0" xfId="0" applyFill="1" applyBorder="1" applyAlignment="1">
      <alignment horizontal="center" vertical="center"/>
    </xf>
    <xf numFmtId="0" fontId="0" fillId="7" borderId="10" xfId="0"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17" fillId="7" borderId="4" xfId="0" applyFont="1" applyFill="1" applyBorder="1" applyAlignment="1">
      <alignment horizontal="left" vertical="top" wrapText="1"/>
    </xf>
    <xf numFmtId="0" fontId="17" fillId="7" borderId="8" xfId="0" applyFont="1" applyFill="1" applyBorder="1" applyAlignment="1">
      <alignment horizontal="left" vertical="top" wrapText="1"/>
    </xf>
    <xf numFmtId="0" fontId="17" fillId="7" borderId="9" xfId="0" applyFont="1" applyFill="1" applyBorder="1" applyAlignment="1">
      <alignment horizontal="left" vertical="top" wrapText="1"/>
    </xf>
    <xf numFmtId="0" fontId="17" fillId="7" borderId="3"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10" xfId="0" applyFont="1" applyFill="1" applyBorder="1" applyAlignment="1">
      <alignment horizontal="left" vertical="top" wrapText="1"/>
    </xf>
    <xf numFmtId="0" fontId="17" fillId="7" borderId="5" xfId="0" applyFont="1" applyFill="1" applyBorder="1" applyAlignment="1">
      <alignment horizontal="left" vertical="top" wrapText="1"/>
    </xf>
    <xf numFmtId="0" fontId="17" fillId="7" borderId="7" xfId="0" applyFont="1" applyFill="1" applyBorder="1" applyAlignment="1">
      <alignment horizontal="left" vertical="top" wrapText="1"/>
    </xf>
    <xf numFmtId="0" fontId="17" fillId="7" borderId="6" xfId="0" applyFont="1" applyFill="1" applyBorder="1" applyAlignment="1">
      <alignment horizontal="left" vertical="top" wrapText="1"/>
    </xf>
    <xf numFmtId="0" fontId="40" fillId="0" borderId="0" xfId="0" applyFont="1" applyAlignment="1">
      <alignment horizontal="left" vertical="center"/>
    </xf>
    <xf numFmtId="0" fontId="0" fillId="0" borderId="1" xfId="0" applyBorder="1" applyAlignment="1">
      <alignment horizontal="center" vertical="center"/>
    </xf>
    <xf numFmtId="57" fontId="0" fillId="7" borderId="13" xfId="0" applyNumberFormat="1" applyFill="1" applyBorder="1" applyAlignment="1">
      <alignment horizontal="center" vertical="center"/>
    </xf>
    <xf numFmtId="0" fontId="0" fillId="7" borderId="14" xfId="0" applyFill="1" applyBorder="1" applyAlignment="1">
      <alignment horizontal="center" vertical="center"/>
    </xf>
    <xf numFmtId="0" fontId="0" fillId="7" borderId="13" xfId="0" applyFill="1" applyBorder="1" applyAlignment="1">
      <alignment horizontal="center" vertical="center"/>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3"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17" fillId="0" borderId="5"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wrapText="1"/>
    </xf>
    <xf numFmtId="0" fontId="43" fillId="0" borderId="0" xfId="0" applyFont="1" applyAlignment="1">
      <alignment horizontal="left" vertical="center"/>
    </xf>
    <xf numFmtId="57" fontId="17" fillId="0" borderId="13" xfId="0" applyNumberFormat="1" applyFont="1" applyBorder="1" applyAlignment="1">
      <alignment horizontal="center" vertical="center"/>
    </xf>
    <xf numFmtId="0" fontId="17" fillId="0" borderId="14" xfId="0" applyFont="1" applyBorder="1" applyAlignment="1">
      <alignment horizontal="center" vertical="center"/>
    </xf>
    <xf numFmtId="0" fontId="2" fillId="7" borderId="1" xfId="0" applyFont="1" applyFill="1" applyBorder="1" applyAlignment="1">
      <alignment horizontal="left" vertical="center" wrapText="1"/>
    </xf>
    <xf numFmtId="0" fontId="14" fillId="0" borderId="1" xfId="0" applyFont="1" applyBorder="1" applyAlignment="1">
      <alignment horizontal="center" vertical="center" wrapText="1"/>
    </xf>
    <xf numFmtId="38" fontId="26" fillId="0" borderId="21" xfId="4" applyFont="1" applyFill="1" applyBorder="1" applyAlignment="1">
      <alignment horizontal="right" vertical="center"/>
    </xf>
    <xf numFmtId="38" fontId="26" fillId="0" borderId="22" xfId="4" applyFont="1" applyFill="1" applyBorder="1" applyAlignment="1">
      <alignment horizontal="right" vertical="center"/>
    </xf>
    <xf numFmtId="0" fontId="22" fillId="0" borderId="0" xfId="3" applyFont="1" applyBorder="1" applyAlignment="1">
      <alignment horizontal="center" vertical="center"/>
    </xf>
    <xf numFmtId="0" fontId="19" fillId="0" borderId="0" xfId="3" applyFont="1" applyBorder="1" applyAlignment="1">
      <alignment horizontal="center" vertical="center"/>
    </xf>
    <xf numFmtId="0" fontId="19" fillId="0" borderId="13" xfId="3" applyFont="1" applyBorder="1" applyAlignment="1">
      <alignment horizontal="center" vertical="center"/>
    </xf>
    <xf numFmtId="0" fontId="19" fillId="0" borderId="11" xfId="3" applyFont="1" applyBorder="1" applyAlignment="1">
      <alignment horizontal="center" vertical="center"/>
    </xf>
    <xf numFmtId="0" fontId="19" fillId="0" borderId="14" xfId="3" applyFont="1" applyBorder="1" applyAlignment="1">
      <alignment horizontal="center" vertical="center"/>
    </xf>
    <xf numFmtId="38" fontId="26" fillId="0" borderId="13" xfId="4" applyFont="1" applyBorder="1" applyAlignment="1">
      <alignment vertical="center"/>
    </xf>
    <xf numFmtId="38" fontId="26" fillId="0" borderId="14" xfId="4" applyFont="1" applyBorder="1" applyAlignment="1">
      <alignment vertical="center"/>
    </xf>
    <xf numFmtId="38" fontId="26" fillId="7" borderId="23" xfId="4" applyFont="1" applyFill="1" applyBorder="1" applyAlignment="1">
      <alignment horizontal="right" vertical="center"/>
    </xf>
    <xf numFmtId="38" fontId="26" fillId="7" borderId="24" xfId="4" applyFont="1" applyFill="1" applyBorder="1" applyAlignment="1">
      <alignment horizontal="right" vertical="center"/>
    </xf>
    <xf numFmtId="38" fontId="26" fillId="7" borderId="25" xfId="4" applyFont="1" applyFill="1" applyBorder="1" applyAlignment="1">
      <alignment horizontal="right" vertical="center"/>
    </xf>
    <xf numFmtId="38" fontId="26" fillId="7" borderId="26" xfId="4" applyFont="1" applyFill="1" applyBorder="1" applyAlignment="1">
      <alignment horizontal="right" vertical="center"/>
    </xf>
    <xf numFmtId="38" fontId="26" fillId="0" borderId="23" xfId="4" applyFont="1" applyFill="1" applyBorder="1" applyAlignment="1">
      <alignment horizontal="right" vertical="center"/>
    </xf>
    <xf numFmtId="38" fontId="26" fillId="0" borderId="24" xfId="4" applyFont="1" applyFill="1" applyBorder="1" applyAlignment="1">
      <alignment horizontal="right" vertical="center"/>
    </xf>
    <xf numFmtId="38" fontId="26" fillId="3" borderId="23" xfId="4" applyFont="1" applyFill="1" applyBorder="1" applyAlignment="1">
      <alignment horizontal="right" vertical="center"/>
    </xf>
    <xf numFmtId="38" fontId="26" fillId="3" borderId="24" xfId="4" applyFont="1" applyFill="1" applyBorder="1" applyAlignment="1">
      <alignment horizontal="right" vertical="center"/>
    </xf>
    <xf numFmtId="38" fontId="26" fillId="7" borderId="21" xfId="4" applyFont="1" applyFill="1" applyBorder="1" applyAlignment="1">
      <alignment vertical="center"/>
    </xf>
    <xf numFmtId="38" fontId="26" fillId="7" borderId="22" xfId="4" applyFont="1" applyFill="1" applyBorder="1" applyAlignment="1">
      <alignment vertical="center"/>
    </xf>
    <xf numFmtId="38" fontId="26" fillId="7" borderId="23" xfId="4" applyFont="1" applyFill="1" applyBorder="1" applyAlignment="1">
      <alignment vertical="center"/>
    </xf>
    <xf numFmtId="38" fontId="26" fillId="7" borderId="24" xfId="4" applyFont="1" applyFill="1" applyBorder="1" applyAlignment="1">
      <alignment vertical="center"/>
    </xf>
    <xf numFmtId="0" fontId="19" fillId="0" borderId="23" xfId="3" applyFont="1" applyBorder="1" applyAlignment="1">
      <alignment horizontal="left" vertical="center" shrinkToFit="1"/>
    </xf>
    <xf numFmtId="0" fontId="19" fillId="0" borderId="24" xfId="3" applyFont="1" applyBorder="1" applyAlignment="1">
      <alignment horizontal="left" vertical="center" shrinkToFit="1"/>
    </xf>
    <xf numFmtId="0" fontId="19" fillId="0" borderId="16" xfId="3" applyFont="1" applyBorder="1" applyAlignment="1">
      <alignment horizontal="left" vertical="center" shrinkToFit="1"/>
    </xf>
    <xf numFmtId="0" fontId="19" fillId="0" borderId="20" xfId="3" applyFont="1" applyBorder="1" applyAlignment="1">
      <alignment horizontal="left" vertical="center" shrinkToFit="1"/>
    </xf>
    <xf numFmtId="38" fontId="26" fillId="7" borderId="25" xfId="4" applyFont="1" applyFill="1" applyBorder="1" applyAlignment="1">
      <alignment vertical="center"/>
    </xf>
    <xf numFmtId="38" fontId="26" fillId="7" borderId="26" xfId="4" applyFont="1" applyFill="1" applyBorder="1" applyAlignment="1">
      <alignment vertical="center"/>
    </xf>
    <xf numFmtId="38" fontId="26" fillId="7" borderId="13" xfId="4" applyFont="1" applyFill="1" applyBorder="1" applyAlignment="1">
      <alignment vertical="center"/>
    </xf>
    <xf numFmtId="38" fontId="26" fillId="7" borderId="14" xfId="4" applyFont="1" applyFill="1" applyBorder="1" applyAlignment="1">
      <alignment vertical="center"/>
    </xf>
    <xf numFmtId="0" fontId="19" fillId="0" borderId="14" xfId="3" applyFont="1" applyBorder="1" applyAlignment="1">
      <alignment vertical="center" shrinkToFit="1"/>
    </xf>
    <xf numFmtId="0" fontId="19" fillId="0" borderId="1" xfId="3" applyFont="1" applyBorder="1" applyAlignment="1">
      <alignment vertical="center" shrinkToFit="1"/>
    </xf>
    <xf numFmtId="0" fontId="21" fillId="0" borderId="14" xfId="3" applyFont="1" applyBorder="1" applyAlignment="1">
      <alignment vertical="center" shrinkToFit="1"/>
    </xf>
    <xf numFmtId="0" fontId="21" fillId="0" borderId="1" xfId="3" applyFont="1" applyBorder="1" applyAlignment="1">
      <alignment vertical="center" shrinkToFit="1"/>
    </xf>
    <xf numFmtId="0" fontId="19" fillId="0" borderId="4" xfId="3" applyFont="1" applyBorder="1" applyAlignment="1">
      <alignment horizontal="center" vertical="center"/>
    </xf>
    <xf numFmtId="0" fontId="19" fillId="0" borderId="8" xfId="3" applyFont="1" applyBorder="1" applyAlignment="1">
      <alignment horizontal="center" vertical="center"/>
    </xf>
    <xf numFmtId="0" fontId="19" fillId="0" borderId="9" xfId="3" applyFont="1" applyBorder="1" applyAlignment="1">
      <alignment horizontal="center" vertical="center"/>
    </xf>
    <xf numFmtId="0" fontId="19" fillId="0" borderId="2" xfId="3" applyFont="1" applyBorder="1" applyAlignment="1">
      <alignment horizontal="center" vertical="center" textRotation="255"/>
    </xf>
    <xf numFmtId="0" fontId="19" fillId="0" borderId="17" xfId="3" applyFont="1" applyBorder="1" applyAlignment="1">
      <alignment horizontal="center" vertical="center" textRotation="255"/>
    </xf>
    <xf numFmtId="0" fontId="19" fillId="0" borderId="12" xfId="3" applyFont="1" applyBorder="1" applyAlignment="1">
      <alignment horizontal="center" vertical="center" textRotation="255"/>
    </xf>
    <xf numFmtId="0" fontId="19" fillId="0" borderId="2" xfId="3" applyFont="1" applyBorder="1" applyAlignment="1">
      <alignment horizontal="left" vertical="center" wrapText="1"/>
    </xf>
    <xf numFmtId="0" fontId="19" fillId="0" borderId="17" xfId="3" applyFont="1" applyBorder="1" applyAlignment="1">
      <alignment horizontal="left" vertical="center"/>
    </xf>
    <xf numFmtId="0" fontId="19" fillId="0" borderId="18" xfId="3" applyFont="1" applyBorder="1" applyAlignment="1">
      <alignment horizontal="left" vertical="center"/>
    </xf>
    <xf numFmtId="38" fontId="26" fillId="7" borderId="4" xfId="4" applyFont="1" applyFill="1" applyBorder="1" applyAlignment="1">
      <alignment horizontal="right" vertical="center"/>
    </xf>
    <xf numFmtId="38" fontId="26" fillId="7" borderId="9" xfId="4" applyFont="1" applyFill="1" applyBorder="1" applyAlignment="1">
      <alignment horizontal="right" vertical="center"/>
    </xf>
    <xf numFmtId="38" fontId="26" fillId="7" borderId="3" xfId="4" applyFont="1" applyFill="1" applyBorder="1" applyAlignment="1">
      <alignment horizontal="right" vertical="center"/>
    </xf>
    <xf numFmtId="38" fontId="26" fillId="7" borderId="10" xfId="4" applyFont="1" applyFill="1" applyBorder="1" applyAlignment="1">
      <alignment horizontal="right" vertical="center"/>
    </xf>
    <xf numFmtId="38" fontId="26" fillId="7" borderId="15" xfId="4" applyFont="1" applyFill="1" applyBorder="1" applyAlignment="1">
      <alignment horizontal="right" vertical="center"/>
    </xf>
    <xf numFmtId="38" fontId="26" fillId="7" borderId="19" xfId="4" applyFont="1" applyFill="1" applyBorder="1" applyAlignment="1">
      <alignment horizontal="right" vertical="center"/>
    </xf>
    <xf numFmtId="38" fontId="26" fillId="7" borderId="13" xfId="4" applyFont="1" applyFill="1" applyBorder="1" applyAlignment="1">
      <alignment horizontal="right" vertical="center"/>
    </xf>
    <xf numFmtId="38" fontId="26" fillId="7" borderId="14" xfId="4" applyFont="1" applyFill="1" applyBorder="1" applyAlignment="1">
      <alignment horizontal="right" vertical="center"/>
    </xf>
    <xf numFmtId="0" fontId="19" fillId="0" borderId="11" xfId="3" applyFont="1" applyBorder="1" applyAlignment="1">
      <alignment horizontal="left" vertical="center" shrinkToFit="1"/>
    </xf>
    <xf numFmtId="0" fontId="19" fillId="0" borderId="14" xfId="3" applyFont="1" applyBorder="1" applyAlignment="1">
      <alignment horizontal="left" vertical="center" shrinkToFit="1"/>
    </xf>
    <xf numFmtId="182" fontId="59" fillId="2" borderId="43" xfId="5" applyNumberFormat="1" applyFont="1" applyFill="1" applyBorder="1" applyAlignment="1">
      <alignment horizontal="center" vertical="center"/>
    </xf>
    <xf numFmtId="182" fontId="59" fillId="2" borderId="44" xfId="5" applyNumberFormat="1" applyFont="1" applyFill="1" applyBorder="1" applyAlignment="1">
      <alignment horizontal="center" vertical="center"/>
    </xf>
    <xf numFmtId="182" fontId="59" fillId="2" borderId="44" xfId="5" applyNumberFormat="1" applyFont="1" applyFill="1" applyBorder="1" applyAlignment="1">
      <alignment horizontal="center" vertical="center" wrapText="1"/>
    </xf>
    <xf numFmtId="182" fontId="59" fillId="2" borderId="45" xfId="5" applyNumberFormat="1" applyFont="1" applyFill="1" applyBorder="1" applyAlignment="1">
      <alignment horizontal="left" vertical="center" wrapText="1"/>
    </xf>
    <xf numFmtId="182" fontId="59" fillId="2" borderId="46" xfId="5" applyNumberFormat="1" applyFont="1" applyFill="1" applyBorder="1" applyAlignment="1">
      <alignment horizontal="left" vertical="center" wrapText="1"/>
    </xf>
    <xf numFmtId="182" fontId="59" fillId="2" borderId="47" xfId="5" applyNumberFormat="1" applyFont="1" applyFill="1" applyBorder="1" applyAlignment="1">
      <alignment horizontal="left" vertical="center" wrapText="1"/>
    </xf>
    <xf numFmtId="182" fontId="59" fillId="0" borderId="43" xfId="5" applyNumberFormat="1" applyFont="1" applyBorder="1" applyAlignment="1">
      <alignment horizontal="center" vertical="center" wrapText="1"/>
    </xf>
    <xf numFmtId="182" fontId="59" fillId="0" borderId="44" xfId="5" applyNumberFormat="1" applyFont="1" applyBorder="1" applyAlignment="1">
      <alignment horizontal="left" vertical="center" wrapText="1"/>
    </xf>
    <xf numFmtId="182" fontId="59" fillId="2" borderId="44" xfId="5" applyNumberFormat="1" applyFont="1" applyFill="1" applyBorder="1" applyAlignment="1">
      <alignment horizontal="center" vertical="center" wrapText="1" shrinkToFit="1"/>
    </xf>
    <xf numFmtId="182" fontId="59" fillId="2" borderId="44" xfId="5" applyNumberFormat="1" applyFont="1" applyFill="1" applyBorder="1" applyAlignment="1">
      <alignment horizontal="right" vertical="center"/>
    </xf>
    <xf numFmtId="182" fontId="59" fillId="2" borderId="44" xfId="5" applyNumberFormat="1" applyFont="1" applyFill="1" applyBorder="1" applyAlignment="1">
      <alignment horizontal="left" vertical="center" wrapText="1"/>
    </xf>
    <xf numFmtId="182" fontId="59" fillId="0" borderId="44" xfId="5" applyNumberFormat="1" applyFont="1" applyBorder="1" applyAlignment="1">
      <alignment horizontal="center" vertical="center" wrapText="1" shrinkToFit="1"/>
    </xf>
    <xf numFmtId="182" fontId="63" fillId="0" borderId="44" xfId="5" applyNumberFormat="1" applyFont="1" applyBorder="1" applyAlignment="1">
      <alignment horizontal="right" vertical="center"/>
    </xf>
    <xf numFmtId="182" fontId="58" fillId="0" borderId="3" xfId="5" applyNumberFormat="1" applyFont="1" applyBorder="1" applyAlignment="1">
      <alignment horizontal="left" vertical="center"/>
    </xf>
    <xf numFmtId="182" fontId="58" fillId="0" borderId="0" xfId="5" applyNumberFormat="1" applyFont="1" applyBorder="1" applyAlignment="1">
      <alignment horizontal="left" vertical="center"/>
    </xf>
    <xf numFmtId="182" fontId="59" fillId="2" borderId="44" xfId="5" applyNumberFormat="1" applyFont="1" applyFill="1" applyBorder="1" applyAlignment="1">
      <alignment horizontal="center" vertical="center" shrinkToFit="1"/>
    </xf>
    <xf numFmtId="182" fontId="62" fillId="0" borderId="44" xfId="5" applyNumberFormat="1" applyFont="1" applyBorder="1" applyAlignment="1">
      <alignment horizontal="left" vertical="center" wrapText="1"/>
    </xf>
    <xf numFmtId="182" fontId="63" fillId="2" borderId="44" xfId="5" applyNumberFormat="1" applyFont="1" applyFill="1" applyBorder="1" applyAlignment="1">
      <alignment vertical="center"/>
    </xf>
    <xf numFmtId="182" fontId="59" fillId="0" borderId="44" xfId="5" applyNumberFormat="1" applyFont="1" applyBorder="1" applyAlignment="1">
      <alignment horizontal="center" vertical="center" shrinkToFit="1"/>
    </xf>
    <xf numFmtId="182" fontId="63" fillId="0" borderId="44" xfId="5" applyNumberFormat="1" applyFont="1" applyBorder="1" applyAlignment="1">
      <alignment vertical="center"/>
    </xf>
    <xf numFmtId="182" fontId="59" fillId="0" borderId="3" xfId="5" applyNumberFormat="1" applyFont="1" applyBorder="1" applyAlignment="1">
      <alignment horizontal="left" vertical="top" wrapText="1"/>
    </xf>
    <xf numFmtId="182" fontId="59" fillId="0" borderId="0" xfId="5" applyNumberFormat="1" applyFont="1" applyBorder="1" applyAlignment="1">
      <alignment horizontal="left" vertical="top" wrapText="1"/>
    </xf>
    <xf numFmtId="182" fontId="59" fillId="0" borderId="10" xfId="5" applyNumberFormat="1" applyFont="1" applyBorder="1" applyAlignment="1">
      <alignment horizontal="left" vertical="top" wrapText="1"/>
    </xf>
    <xf numFmtId="182" fontId="59" fillId="0" borderId="5" xfId="5" applyNumberFormat="1" applyFont="1" applyBorder="1" applyAlignment="1">
      <alignment horizontal="left" vertical="top" wrapText="1"/>
    </xf>
    <xf numFmtId="182" fontId="59" fillId="0" borderId="7" xfId="5" applyNumberFormat="1" applyFont="1" applyBorder="1" applyAlignment="1">
      <alignment horizontal="left" vertical="top" wrapText="1"/>
    </xf>
    <xf numFmtId="182" fontId="59" fillId="0" borderId="6" xfId="5" applyNumberFormat="1" applyFont="1" applyBorder="1" applyAlignment="1">
      <alignment horizontal="left" vertical="top" wrapText="1"/>
    </xf>
    <xf numFmtId="182" fontId="59" fillId="2" borderId="53" xfId="5" applyNumberFormat="1" applyFont="1" applyFill="1" applyBorder="1" applyAlignment="1">
      <alignment horizontal="center" vertical="center" wrapText="1"/>
    </xf>
    <xf numFmtId="182" fontId="59" fillId="2" borderId="54" xfId="5" applyNumberFormat="1" applyFont="1" applyFill="1" applyBorder="1" applyAlignment="1">
      <alignment horizontal="center" vertical="center" wrapText="1"/>
    </xf>
    <xf numFmtId="182" fontId="59" fillId="0" borderId="53" xfId="5" applyNumberFormat="1" applyFont="1" applyBorder="1" applyAlignment="1">
      <alignment horizontal="right" vertical="center"/>
    </xf>
    <xf numFmtId="0" fontId="85" fillId="0" borderId="0" xfId="3" applyFont="1" applyBorder="1" applyAlignment="1">
      <alignment horizontal="center" vertical="center"/>
    </xf>
    <xf numFmtId="182" fontId="59" fillId="0" borderId="44" xfId="5" applyNumberFormat="1" applyFont="1" applyFill="1" applyBorder="1" applyAlignment="1">
      <alignment horizontal="center" vertical="center" wrapText="1" shrinkToFit="1"/>
    </xf>
    <xf numFmtId="182" fontId="63" fillId="0" borderId="44" xfId="5" applyNumberFormat="1" applyFont="1" applyFill="1" applyBorder="1" applyAlignment="1">
      <alignment horizontal="right" vertical="center"/>
    </xf>
    <xf numFmtId="182" fontId="62" fillId="0" borderId="44" xfId="5" applyNumberFormat="1" applyFont="1" applyFill="1" applyBorder="1" applyAlignment="1">
      <alignment horizontal="left" vertical="center" wrapText="1"/>
    </xf>
    <xf numFmtId="182" fontId="59" fillId="0" borderId="51" xfId="5" applyNumberFormat="1" applyFont="1" applyBorder="1" applyAlignment="1">
      <alignment horizontal="center" vertical="center" wrapText="1"/>
    </xf>
    <xf numFmtId="182" fontId="59" fillId="0" borderId="52" xfId="5" applyNumberFormat="1" applyFont="1" applyBorder="1" applyAlignment="1">
      <alignment horizontal="center" vertical="center" wrapText="1"/>
    </xf>
    <xf numFmtId="182" fontId="59" fillId="0" borderId="55" xfId="5" applyNumberFormat="1" applyFont="1" applyBorder="1" applyAlignment="1">
      <alignment horizontal="center" vertical="center" wrapText="1"/>
    </xf>
    <xf numFmtId="0" fontId="29" fillId="0" borderId="13" xfId="3" applyFont="1" applyBorder="1" applyAlignment="1">
      <alignment horizontal="left" vertical="center" wrapText="1"/>
    </xf>
    <xf numFmtId="0" fontId="29" fillId="0" borderId="14" xfId="3" applyFont="1" applyBorder="1" applyAlignment="1">
      <alignment horizontal="left" vertical="center" wrapText="1"/>
    </xf>
    <xf numFmtId="38" fontId="26" fillId="7" borderId="13" xfId="4" applyFont="1" applyFill="1" applyBorder="1" applyAlignment="1" applyProtection="1">
      <alignment horizontal="right" vertical="center"/>
      <protection locked="0"/>
    </xf>
    <xf numFmtId="38" fontId="26" fillId="7" borderId="14" xfId="4" applyFont="1" applyFill="1" applyBorder="1" applyAlignment="1" applyProtection="1">
      <alignment horizontal="right" vertical="center"/>
      <protection locked="0"/>
    </xf>
    <xf numFmtId="182" fontId="62" fillId="0" borderId="44" xfId="5" applyNumberFormat="1" applyFont="1" applyBorder="1" applyAlignment="1">
      <alignment horizontal="center" vertical="center" shrinkToFit="1"/>
    </xf>
    <xf numFmtId="182" fontId="62" fillId="0" borderId="48" xfId="0" applyNumberFormat="1" applyFont="1" applyFill="1" applyBorder="1" applyAlignment="1">
      <alignment horizontal="center" vertical="center" wrapText="1" shrinkToFit="1"/>
    </xf>
    <xf numFmtId="182" fontId="62" fillId="0" borderId="49" xfId="0" applyNumberFormat="1" applyFont="1" applyFill="1" applyBorder="1" applyAlignment="1">
      <alignment horizontal="center" vertical="center" wrapText="1" shrinkToFit="1"/>
    </xf>
    <xf numFmtId="182" fontId="62" fillId="0" borderId="50" xfId="0" applyNumberFormat="1" applyFont="1" applyFill="1" applyBorder="1" applyAlignment="1">
      <alignment horizontal="center" vertical="center" wrapText="1" shrinkToFit="1"/>
    </xf>
    <xf numFmtId="182" fontId="66" fillId="0" borderId="44" xfId="0" applyNumberFormat="1" applyFont="1" applyBorder="1" applyAlignment="1">
      <alignment horizontal="center" vertical="center" wrapText="1" shrinkToFit="1"/>
    </xf>
    <xf numFmtId="182" fontId="59" fillId="2" borderId="48" xfId="5" applyNumberFormat="1" applyFont="1" applyFill="1" applyBorder="1" applyAlignment="1">
      <alignment horizontal="right" vertical="center"/>
    </xf>
    <xf numFmtId="182" fontId="59" fillId="2" borderId="49" xfId="5" applyNumberFormat="1" applyFont="1" applyFill="1" applyBorder="1" applyAlignment="1">
      <alignment horizontal="right" vertical="center"/>
    </xf>
    <xf numFmtId="182" fontId="59" fillId="2" borderId="50" xfId="5" applyNumberFormat="1" applyFont="1" applyFill="1" applyBorder="1" applyAlignment="1">
      <alignment horizontal="right" vertical="center"/>
    </xf>
    <xf numFmtId="182" fontId="63" fillId="0" borderId="48" xfId="5" applyNumberFormat="1" applyFont="1" applyBorder="1" applyAlignment="1">
      <alignment horizontal="right" vertical="center"/>
    </xf>
    <xf numFmtId="182" fontId="63" fillId="0" borderId="49" xfId="5" applyNumberFormat="1" applyFont="1" applyBorder="1" applyAlignment="1">
      <alignment horizontal="right" vertical="center"/>
    </xf>
    <xf numFmtId="182" fontId="63" fillId="0" borderId="50" xfId="5" applyNumberFormat="1" applyFont="1" applyBorder="1" applyAlignment="1">
      <alignment horizontal="right" vertical="center"/>
    </xf>
    <xf numFmtId="182" fontId="67" fillId="0" borderId="44" xfId="0" applyNumberFormat="1" applyFont="1" applyBorder="1" applyAlignment="1">
      <alignment horizontal="left" vertical="center" wrapText="1"/>
    </xf>
    <xf numFmtId="182" fontId="62" fillId="0" borderId="44" xfId="0" applyNumberFormat="1" applyFont="1" applyBorder="1" applyAlignment="1">
      <alignment horizontal="left" vertical="center" wrapText="1"/>
    </xf>
    <xf numFmtId="0" fontId="75" fillId="0" borderId="0" xfId="3" applyFont="1" applyBorder="1" applyAlignment="1">
      <alignment horizontal="center" vertical="center"/>
    </xf>
    <xf numFmtId="38" fontId="26" fillId="0" borderId="21" xfId="4" applyFont="1" applyBorder="1" applyAlignment="1">
      <alignment horizontal="right" vertical="center"/>
    </xf>
    <xf numFmtId="38" fontId="26" fillId="0" borderId="22" xfId="4" applyFont="1" applyBorder="1" applyAlignment="1">
      <alignment horizontal="right" vertical="center"/>
    </xf>
    <xf numFmtId="38" fontId="26" fillId="0" borderId="23" xfId="4" applyFont="1" applyBorder="1" applyAlignment="1">
      <alignment horizontal="right" vertical="center"/>
    </xf>
    <xf numFmtId="38" fontId="26" fillId="0" borderId="24" xfId="4" applyFont="1" applyBorder="1" applyAlignment="1">
      <alignment horizontal="right" vertical="center"/>
    </xf>
    <xf numFmtId="38" fontId="26" fillId="0" borderId="13" xfId="4" applyFont="1" applyFill="1" applyBorder="1" applyAlignment="1">
      <alignment horizontal="right" vertical="center"/>
    </xf>
    <xf numFmtId="38" fontId="26" fillId="0" borderId="14" xfId="4" applyFont="1" applyFill="1" applyBorder="1" applyAlignment="1">
      <alignment horizontal="right" vertical="center"/>
    </xf>
    <xf numFmtId="38" fontId="26" fillId="0" borderId="25" xfId="4" applyFont="1" applyBorder="1" applyAlignment="1">
      <alignment horizontal="right" vertical="center"/>
    </xf>
    <xf numFmtId="38" fontId="26" fillId="0" borderId="26" xfId="4" applyFont="1" applyBorder="1" applyAlignment="1">
      <alignment horizontal="right" vertical="center"/>
    </xf>
    <xf numFmtId="38" fontId="26" fillId="0" borderId="13" xfId="4" applyFont="1" applyBorder="1" applyAlignment="1">
      <alignment horizontal="right" vertical="center"/>
    </xf>
    <xf numFmtId="38" fontId="26" fillId="0" borderId="14" xfId="4" applyFont="1" applyBorder="1" applyAlignment="1">
      <alignment horizontal="right" vertical="center"/>
    </xf>
    <xf numFmtId="38" fontId="26" fillId="0" borderId="25" xfId="4" applyFont="1" applyBorder="1" applyAlignment="1">
      <alignment vertical="center"/>
    </xf>
    <xf numFmtId="38" fontId="26" fillId="0" borderId="26" xfId="4" applyFont="1" applyBorder="1" applyAlignment="1">
      <alignment vertical="center"/>
    </xf>
    <xf numFmtId="38" fontId="26" fillId="0" borderId="4" xfId="4" applyFont="1" applyBorder="1" applyAlignment="1">
      <alignment horizontal="right" vertical="center"/>
    </xf>
    <xf numFmtId="38" fontId="26" fillId="0" borderId="9" xfId="4" applyFont="1" applyBorder="1" applyAlignment="1">
      <alignment horizontal="right" vertical="center"/>
    </xf>
    <xf numFmtId="38" fontId="26" fillId="0" borderId="3" xfId="4" applyFont="1" applyBorder="1" applyAlignment="1">
      <alignment horizontal="right" vertical="center"/>
    </xf>
    <xf numFmtId="38" fontId="26" fillId="0" borderId="10" xfId="4" applyFont="1" applyBorder="1" applyAlignment="1">
      <alignment horizontal="right" vertical="center"/>
    </xf>
    <xf numFmtId="38" fontId="26" fillId="0" borderId="15" xfId="4" applyFont="1" applyBorder="1" applyAlignment="1">
      <alignment horizontal="right" vertical="center"/>
    </xf>
    <xf numFmtId="38" fontId="26" fillId="0" borderId="19" xfId="4" applyFont="1" applyBorder="1" applyAlignment="1">
      <alignment horizontal="right" vertical="center"/>
    </xf>
    <xf numFmtId="38" fontId="26" fillId="0" borderId="23" xfId="4" applyFont="1" applyBorder="1" applyAlignment="1">
      <alignment vertical="center"/>
    </xf>
    <xf numFmtId="38" fontId="26" fillId="0" borderId="24" xfId="4" applyFont="1" applyBorder="1" applyAlignment="1">
      <alignment vertical="center"/>
    </xf>
    <xf numFmtId="38" fontId="26" fillId="0" borderId="13" xfId="4" applyFont="1" applyFill="1" applyBorder="1" applyAlignment="1" applyProtection="1">
      <alignment horizontal="right" vertical="center"/>
      <protection locked="0"/>
    </xf>
    <xf numFmtId="38" fontId="26" fillId="0" borderId="14" xfId="4" applyFont="1" applyFill="1" applyBorder="1" applyAlignment="1" applyProtection="1">
      <alignment horizontal="right" vertical="center"/>
      <protection locked="0"/>
    </xf>
    <xf numFmtId="38" fontId="26" fillId="0" borderId="21" xfId="4" applyFont="1" applyBorder="1" applyAlignment="1">
      <alignment vertical="center"/>
    </xf>
    <xf numFmtId="38" fontId="26" fillId="0" borderId="22" xfId="4" applyFont="1" applyBorder="1" applyAlignment="1">
      <alignment vertical="center"/>
    </xf>
    <xf numFmtId="0" fontId="71" fillId="0" borderId="7"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0" xfId="0" applyNumberFormat="1" applyAlignment="1">
      <alignment horizontal="center" vertical="center"/>
    </xf>
    <xf numFmtId="0" fontId="47" fillId="3" borderId="0" xfId="0" applyFont="1" applyFill="1" applyAlignment="1">
      <alignment horizontal="left" vertical="center"/>
    </xf>
    <xf numFmtId="180" fontId="0" fillId="3" borderId="0" xfId="0" applyNumberFormat="1" applyFill="1" applyAlignment="1">
      <alignment horizontal="center" vertical="center"/>
    </xf>
    <xf numFmtId="0" fontId="0" fillId="3" borderId="0" xfId="0" applyFill="1" applyAlignment="1">
      <alignment horizontal="center" vertical="center"/>
    </xf>
    <xf numFmtId="0" fontId="0" fillId="0" borderId="7" xfId="0" applyFill="1" applyBorder="1" applyAlignment="1">
      <alignment horizontal="left" vertical="center"/>
    </xf>
    <xf numFmtId="0" fontId="47" fillId="0" borderId="0" xfId="0" applyFont="1" applyAlignment="1">
      <alignment horizontal="left" vertical="center" wrapText="1"/>
    </xf>
    <xf numFmtId="0" fontId="45" fillId="0" borderId="0" xfId="0" applyFont="1" applyAlignment="1">
      <alignment horizontal="left" vertical="center" wrapText="1"/>
    </xf>
    <xf numFmtId="0" fontId="45" fillId="0" borderId="41" xfId="0" applyFont="1" applyBorder="1" applyAlignment="1">
      <alignment horizontal="left" vertical="center" wrapText="1"/>
    </xf>
  </cellXfs>
  <cellStyles count="6">
    <cellStyle name="ハイパーリンク" xfId="1" builtinId="8"/>
    <cellStyle name="桁区切り 2" xfId="4"/>
    <cellStyle name="標準" xfId="0" builtinId="0"/>
    <cellStyle name="標準 2" xfId="3"/>
    <cellStyle name="標準 3" xfId="5"/>
    <cellStyle name="標準_☆学童様式継続new_様式6　施設概況 2" xfId="2"/>
  </cellStyles>
  <dxfs count="3">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184354</xdr:colOff>
      <xdr:row>11</xdr:row>
      <xdr:rowOff>225323</xdr:rowOff>
    </xdr:from>
    <xdr:to>
      <xdr:col>4</xdr:col>
      <xdr:colOff>378951</xdr:colOff>
      <xdr:row>23</xdr:row>
      <xdr:rowOff>61451</xdr:rowOff>
    </xdr:to>
    <xdr:sp macro="" textlink="">
      <xdr:nvSpPr>
        <xdr:cNvPr id="3" name="右大かっこ 2"/>
        <xdr:cNvSpPr/>
      </xdr:nvSpPr>
      <xdr:spPr>
        <a:xfrm>
          <a:off x="2927554" y="1177823"/>
          <a:ext cx="194597" cy="2693628"/>
        </a:xfrm>
        <a:prstGeom prst="rightBracket">
          <a:avLst/>
        </a:prstGeom>
        <a:ln w="2857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450644</xdr:colOff>
      <xdr:row>0</xdr:row>
      <xdr:rowOff>317499</xdr:rowOff>
    </xdr:from>
    <xdr:to>
      <xdr:col>12</xdr:col>
      <xdr:colOff>71693</xdr:colOff>
      <xdr:row>6</xdr:row>
      <xdr:rowOff>71694</xdr:rowOff>
    </xdr:to>
    <xdr:sp macro="" textlink="">
      <xdr:nvSpPr>
        <xdr:cNvPr id="2" name="正方形/長方形 1"/>
        <xdr:cNvSpPr/>
      </xdr:nvSpPr>
      <xdr:spPr>
        <a:xfrm>
          <a:off x="3123789" y="317499"/>
          <a:ext cx="4649839" cy="1321211"/>
        </a:xfrm>
        <a:prstGeom prst="rect">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②この色（オレンジ色）のセルのみ記入してください。（黄色のシートすべて）</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左から順に（様式</a:t>
          </a:r>
          <a:r>
            <a:rPr kumimoji="1" lang="en-US" altLang="ja-JP" sz="1400" b="1">
              <a:solidFill>
                <a:sysClr val="windowText" lastClr="000000"/>
              </a:solidFill>
            </a:rPr>
            <a:t>6</a:t>
          </a:r>
          <a:r>
            <a:rPr kumimoji="1" lang="ja-JP" altLang="en-US" sz="1400" b="1">
              <a:solidFill>
                <a:sysClr val="windowText" lastClr="000000"/>
              </a:solidFill>
            </a:rPr>
            <a:t>から）作成いただくとスムーズです。</a:t>
          </a:r>
          <a:endParaRPr kumimoji="1" lang="en-US" altLang="ja-JP" sz="1400" b="1">
            <a:solidFill>
              <a:sysClr val="windowText" lastClr="000000"/>
            </a:solidFill>
          </a:endParaRPr>
        </a:p>
        <a:p>
          <a:pPr algn="l"/>
          <a:endParaRPr kumimoji="1" lang="en-US" altLang="ja-JP" sz="1400" b="1">
            <a:solidFill>
              <a:sysClr val="windowText" lastClr="000000"/>
            </a:solidFill>
          </a:endParaRPr>
        </a:p>
      </xdr:txBody>
    </xdr:sp>
    <xdr:clientData/>
  </xdr:twoCellAnchor>
  <xdr:twoCellAnchor>
    <xdr:from>
      <xdr:col>0</xdr:col>
      <xdr:colOff>81936</xdr:colOff>
      <xdr:row>0</xdr:row>
      <xdr:rowOff>307258</xdr:rowOff>
    </xdr:from>
    <xdr:to>
      <xdr:col>3</xdr:col>
      <xdr:colOff>307259</xdr:colOff>
      <xdr:row>6</xdr:row>
      <xdr:rowOff>153629</xdr:rowOff>
    </xdr:to>
    <xdr:sp macro="" textlink="">
      <xdr:nvSpPr>
        <xdr:cNvPr id="4" name="線吹き出し 1 (枠付き) 3"/>
        <xdr:cNvSpPr/>
      </xdr:nvSpPr>
      <xdr:spPr>
        <a:xfrm>
          <a:off x="81936" y="307258"/>
          <a:ext cx="2898468" cy="1413387"/>
        </a:xfrm>
        <a:prstGeom prst="borderCallout1">
          <a:avLst/>
        </a:prstGeom>
        <a:solidFill>
          <a:schemeClr val="accent1">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①ここが黄色のシートをすべて作成してください。</a:t>
          </a:r>
          <a:endParaRPr kumimoji="1" lang="en-US" altLang="ja-JP" sz="1400" b="1">
            <a:solidFill>
              <a:sysClr val="windowText" lastClr="000000"/>
            </a:solidFill>
          </a:endParaRPr>
        </a:p>
        <a:p>
          <a:pPr algn="l"/>
          <a:r>
            <a:rPr kumimoji="1" lang="ja-JP" altLang="en-US" sz="1400" b="1">
              <a:solidFill>
                <a:sysClr val="windowText" lastClr="000000"/>
              </a:solidFill>
            </a:rPr>
            <a:t>（様式１～様式６まで</a:t>
          </a:r>
          <a:endParaRPr kumimoji="1" lang="en-US" altLang="ja-JP" sz="1400" b="1">
            <a:solidFill>
              <a:sysClr val="windowText" lastClr="000000"/>
            </a:solidFill>
          </a:endParaRPr>
        </a:p>
        <a:p>
          <a:pPr algn="l"/>
          <a:r>
            <a:rPr kumimoji="1" lang="ja-JP" altLang="en-US" sz="1400" b="1">
              <a:solidFill>
                <a:sysClr val="windowText" lastClr="000000"/>
              </a:solidFill>
            </a:rPr>
            <a:t>　全８シートあります）</a:t>
          </a:r>
          <a:endParaRPr kumimoji="1" lang="en-US" altLang="ja-JP" sz="1100" b="0">
            <a:solidFill>
              <a:sysClr val="windowText" lastClr="000000"/>
            </a:solidFill>
          </a:endParaRPr>
        </a:p>
      </xdr:txBody>
    </xdr:sp>
    <xdr:clientData/>
  </xdr:twoCellAnchor>
  <xdr:twoCellAnchor>
    <xdr:from>
      <xdr:col>1</xdr:col>
      <xdr:colOff>640122</xdr:colOff>
      <xdr:row>6</xdr:row>
      <xdr:rowOff>153629</xdr:rowOff>
    </xdr:from>
    <xdr:to>
      <xdr:col>2</xdr:col>
      <xdr:colOff>532580</xdr:colOff>
      <xdr:row>30</xdr:row>
      <xdr:rowOff>40968</xdr:rowOff>
    </xdr:to>
    <xdr:cxnSp macro="">
      <xdr:nvCxnSpPr>
        <xdr:cNvPr id="6" name="直線矢印コネクタ 5"/>
        <xdr:cNvCxnSpPr>
          <a:stCxn id="4" idx="1"/>
        </xdr:cNvCxnSpPr>
      </xdr:nvCxnSpPr>
      <xdr:spPr>
        <a:xfrm>
          <a:off x="1531170" y="1720645"/>
          <a:ext cx="783507" cy="572524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6</xdr:row>
      <xdr:rowOff>71694</xdr:rowOff>
    </xdr:from>
    <xdr:to>
      <xdr:col>6</xdr:col>
      <xdr:colOff>102419</xdr:colOff>
      <xdr:row>12</xdr:row>
      <xdr:rowOff>0</xdr:rowOff>
    </xdr:to>
    <xdr:cxnSp macro="">
      <xdr:nvCxnSpPr>
        <xdr:cNvPr id="9" name="直線矢印コネクタ 8"/>
        <xdr:cNvCxnSpPr>
          <a:stCxn id="2" idx="2"/>
        </xdr:cNvCxnSpPr>
      </xdr:nvCxnSpPr>
      <xdr:spPr>
        <a:xfrm flipH="1">
          <a:off x="3564195" y="1638710"/>
          <a:ext cx="1884514" cy="138266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171450</xdr:colOff>
      <xdr:row>1</xdr:row>
      <xdr:rowOff>19049</xdr:rowOff>
    </xdr:from>
    <xdr:to>
      <xdr:col>23</xdr:col>
      <xdr:colOff>294916</xdr:colOff>
      <xdr:row>7</xdr:row>
      <xdr:rowOff>133349</xdr:rowOff>
    </xdr:to>
    <xdr:sp macro="" textlink="">
      <xdr:nvSpPr>
        <xdr:cNvPr id="2" name="正方形/長方形 1"/>
        <xdr:cNvSpPr/>
      </xdr:nvSpPr>
      <xdr:spPr>
        <a:xfrm>
          <a:off x="13487400" y="295274"/>
          <a:ext cx="2866666" cy="1704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●「児童名」「学年」「利用希望日数」については仮（見込み）で入力する場合でも必ずご記入ください。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●学年等でページ分けせず、上から詰めて全員分１シートにご記入ください。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164979</xdr:colOff>
      <xdr:row>4</xdr:row>
      <xdr:rowOff>144313</xdr:rowOff>
    </xdr:from>
    <xdr:to>
      <xdr:col>12</xdr:col>
      <xdr:colOff>326904</xdr:colOff>
      <xdr:row>10</xdr:row>
      <xdr:rowOff>86444</xdr:rowOff>
    </xdr:to>
    <xdr:sp macro="" textlink="">
      <xdr:nvSpPr>
        <xdr:cNvPr id="2" name="正方形/長方形 1"/>
        <xdr:cNvSpPr/>
      </xdr:nvSpPr>
      <xdr:spPr>
        <a:xfrm>
          <a:off x="7021182" y="962025"/>
          <a:ext cx="2893623" cy="18291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●色付きセル（オレンジ色）に入力をお願いします。</a:t>
          </a:r>
          <a:endParaRPr kumimoji="1" lang="en-US" altLang="ja-JP" sz="1100">
            <a:solidFill>
              <a:schemeClr val="tx1"/>
            </a:solidFill>
          </a:endParaRPr>
        </a:p>
        <a:p>
          <a:pPr algn="l"/>
          <a:r>
            <a:rPr kumimoji="1" lang="ja-JP" altLang="en-US" sz="1100">
              <a:solidFill>
                <a:schemeClr val="tx1"/>
              </a:solidFill>
            </a:rPr>
            <a:t>●住所、代表者肩書、代表者名については、変更がない場合は、</a:t>
          </a:r>
          <a:r>
            <a:rPr kumimoji="1" lang="en-US" altLang="ja-JP" sz="1100" u="sng">
              <a:solidFill>
                <a:schemeClr val="tx1"/>
              </a:solidFill>
            </a:rPr>
            <a:t>R6</a:t>
          </a:r>
          <a:r>
            <a:rPr kumimoji="1" lang="ja-JP" altLang="en-US" sz="1100" b="1" u="sng">
              <a:solidFill>
                <a:schemeClr val="tx1"/>
              </a:solidFill>
            </a:rPr>
            <a:t>契約書</a:t>
          </a:r>
          <a:r>
            <a:rPr kumimoji="1" lang="ja-JP" altLang="en-US" sz="1100" b="0" u="sng">
              <a:solidFill>
                <a:schemeClr val="tx1"/>
              </a:solidFill>
            </a:rPr>
            <a:t>の受注者名と一致させてください</a:t>
          </a:r>
          <a:r>
            <a:rPr kumimoji="1" lang="ja-JP" altLang="en-US" sz="1100" u="sng">
              <a:solidFill>
                <a:schemeClr val="tx1"/>
              </a:solidFill>
            </a:rPr>
            <a:t>。</a:t>
          </a:r>
          <a:endParaRPr kumimoji="1" lang="en-US" altLang="ja-JP" sz="1100" u="sng">
            <a:solidFill>
              <a:schemeClr val="tx1"/>
            </a:solidFill>
          </a:endParaRPr>
        </a:p>
        <a:p>
          <a:pPr algn="l"/>
          <a:r>
            <a:rPr kumimoji="1" lang="ja-JP" altLang="en-US" sz="1100">
              <a:solidFill>
                <a:schemeClr val="tx1"/>
              </a:solidFill>
            </a:rPr>
            <a:t>●押印は不要です。</a:t>
          </a:r>
        </a:p>
      </xdr:txBody>
    </xdr:sp>
    <xdr:clientData/>
  </xdr:twoCellAnchor>
  <xdr:twoCellAnchor>
    <xdr:from>
      <xdr:col>8</xdr:col>
      <xdr:colOff>179716</xdr:colOff>
      <xdr:row>19</xdr:row>
      <xdr:rowOff>287546</xdr:rowOff>
    </xdr:from>
    <xdr:to>
      <xdr:col>12</xdr:col>
      <xdr:colOff>314684</xdr:colOff>
      <xdr:row>24</xdr:row>
      <xdr:rowOff>251604</xdr:rowOff>
    </xdr:to>
    <xdr:sp macro="" textlink="">
      <xdr:nvSpPr>
        <xdr:cNvPr id="5" name="正方形/長方形 4"/>
        <xdr:cNvSpPr/>
      </xdr:nvSpPr>
      <xdr:spPr>
        <a:xfrm>
          <a:off x="7035919" y="6397923"/>
          <a:ext cx="2866666" cy="17612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●人数については、「様式６」に入力された内容が自動的に反映されます。</a:t>
          </a:r>
          <a:endParaRPr kumimoji="1" lang="en-US" altLang="ja-JP" sz="1100">
            <a:solidFill>
              <a:schemeClr val="tx1"/>
            </a:solidFill>
          </a:endParaRPr>
        </a:p>
        <a:p>
          <a:pPr algn="l"/>
          <a:r>
            <a:rPr kumimoji="1" lang="ja-JP" altLang="en-US" sz="1100">
              <a:solidFill>
                <a:schemeClr val="tx1"/>
              </a:solidFill>
            </a:rPr>
            <a:t>見込みの人数を記載する場合は「様式６」に入所見込みの児童数分の「氏名（仮）」と「学年（仮）」「利用日数（仮）」をご入力ください。</a:t>
          </a:r>
        </a:p>
      </xdr:txBody>
    </xdr:sp>
    <xdr:clientData/>
  </xdr:twoCellAnchor>
  <xdr:twoCellAnchor>
    <xdr:from>
      <xdr:col>8</xdr:col>
      <xdr:colOff>161745</xdr:colOff>
      <xdr:row>16</xdr:row>
      <xdr:rowOff>278559</xdr:rowOff>
    </xdr:from>
    <xdr:to>
      <xdr:col>12</xdr:col>
      <xdr:colOff>323670</xdr:colOff>
      <xdr:row>18</xdr:row>
      <xdr:rowOff>161745</xdr:rowOff>
    </xdr:to>
    <xdr:sp macro="" textlink="">
      <xdr:nvSpPr>
        <xdr:cNvPr id="7" name="正方形/長方形 6"/>
        <xdr:cNvSpPr/>
      </xdr:nvSpPr>
      <xdr:spPr>
        <a:xfrm>
          <a:off x="7017948" y="5661083"/>
          <a:ext cx="2893623" cy="620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r>
            <a:rPr kumimoji="1" lang="en-US" altLang="ja-JP" sz="1100">
              <a:solidFill>
                <a:schemeClr val="tx1"/>
              </a:solidFill>
            </a:rPr>
            <a:t>R7</a:t>
          </a:r>
          <a:r>
            <a:rPr kumimoji="1" lang="ja-JP" altLang="en-US" sz="1100">
              <a:solidFill>
                <a:schemeClr val="tx1"/>
              </a:solidFill>
            </a:rPr>
            <a:t>より定員の枠を追加しています。</a:t>
          </a:r>
          <a:endParaRPr kumimoji="1" lang="en-US" altLang="ja-JP" sz="1100">
            <a:solidFill>
              <a:schemeClr val="tx1"/>
            </a:solidFill>
          </a:endParaRPr>
        </a:p>
        <a:p>
          <a:pPr algn="l"/>
          <a:r>
            <a:rPr kumimoji="1" lang="ja-JP" altLang="en-US" sz="1100" b="1">
              <a:solidFill>
                <a:srgbClr val="FF0000"/>
              </a:solidFill>
            </a:rPr>
            <a:t>運営規程と一致させてください。</a:t>
          </a:r>
          <a:endParaRPr kumimoji="1" lang="en-US" altLang="ja-JP" sz="1100" b="1">
            <a:solidFill>
              <a:srgbClr val="FF0000"/>
            </a:solidFill>
          </a:endParaRPr>
        </a:p>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228600</xdr:colOff>
      <xdr:row>8</xdr:row>
      <xdr:rowOff>666749</xdr:rowOff>
    </xdr:from>
    <xdr:to>
      <xdr:col>18</xdr:col>
      <xdr:colOff>379023</xdr:colOff>
      <xdr:row>11</xdr:row>
      <xdr:rowOff>352425</xdr:rowOff>
    </xdr:to>
    <xdr:sp macro="" textlink="">
      <xdr:nvSpPr>
        <xdr:cNvPr id="2" name="正方形/長方形 1"/>
        <xdr:cNvSpPr/>
      </xdr:nvSpPr>
      <xdr:spPr>
        <a:xfrm>
          <a:off x="8582025" y="3533774"/>
          <a:ext cx="2893623" cy="11525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●令和６年度から家賃や使用施設の変更がある予定の場合は、その内容を証明できる書類（賃貸借契約書の写しや図面等）の添付をお願いします。</a:t>
          </a:r>
        </a:p>
      </xdr:txBody>
    </xdr:sp>
    <xdr:clientData/>
  </xdr:twoCellAnchor>
  <xdr:twoCellAnchor>
    <xdr:from>
      <xdr:col>14</xdr:col>
      <xdr:colOff>180975</xdr:colOff>
      <xdr:row>29</xdr:row>
      <xdr:rowOff>133348</xdr:rowOff>
    </xdr:from>
    <xdr:to>
      <xdr:col>18</xdr:col>
      <xdr:colOff>331398</xdr:colOff>
      <xdr:row>31</xdr:row>
      <xdr:rowOff>285749</xdr:rowOff>
    </xdr:to>
    <xdr:sp macro="" textlink="">
      <xdr:nvSpPr>
        <xdr:cNvPr id="3" name="正方形/長方形 2"/>
        <xdr:cNvSpPr/>
      </xdr:nvSpPr>
      <xdr:spPr>
        <a:xfrm>
          <a:off x="8534400" y="11668123"/>
          <a:ext cx="2893623" cy="9525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●おやつ代以外に実費徴収がある場合は、その内容についても詳細に記載をお願いします。</a:t>
          </a:r>
        </a:p>
      </xdr:txBody>
    </xdr:sp>
    <xdr:clientData/>
  </xdr:twoCellAnchor>
  <xdr:twoCellAnchor>
    <xdr:from>
      <xdr:col>14</xdr:col>
      <xdr:colOff>209550</xdr:colOff>
      <xdr:row>21</xdr:row>
      <xdr:rowOff>257175</xdr:rowOff>
    </xdr:from>
    <xdr:to>
      <xdr:col>18</xdr:col>
      <xdr:colOff>359973</xdr:colOff>
      <xdr:row>25</xdr:row>
      <xdr:rowOff>114300</xdr:rowOff>
    </xdr:to>
    <xdr:sp macro="" textlink="">
      <xdr:nvSpPr>
        <xdr:cNvPr id="4" name="正方形/長方形 3"/>
        <xdr:cNvSpPr/>
      </xdr:nvSpPr>
      <xdr:spPr>
        <a:xfrm>
          <a:off x="8562975" y="8591550"/>
          <a:ext cx="2893623" cy="14573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●時間については「○○：○○」の形で</a:t>
          </a:r>
          <a:r>
            <a:rPr kumimoji="1" lang="en-US" altLang="ja-JP" sz="1100">
              <a:solidFill>
                <a:schemeClr val="tx1"/>
              </a:solidFill>
            </a:rPr>
            <a:t>24</a:t>
          </a:r>
          <a:r>
            <a:rPr kumimoji="1" lang="ja-JP" altLang="en-US" sz="1100">
              <a:solidFill>
                <a:schemeClr val="tx1"/>
              </a:solidFill>
            </a:rPr>
            <a:t>時間表記で記入をお願いします。</a:t>
          </a:r>
          <a:endParaRPr kumimoji="1" lang="en-US" altLang="ja-JP" sz="1100">
            <a:solidFill>
              <a:schemeClr val="tx1"/>
            </a:solidFill>
          </a:endParaRPr>
        </a:p>
        <a:p>
          <a:pPr algn="l"/>
          <a:r>
            <a:rPr kumimoji="1" lang="ja-JP" altLang="en-US" sz="1100">
              <a:solidFill>
                <a:schemeClr val="tx1"/>
              </a:solidFill>
            </a:rPr>
            <a:t>例：午後２時の場合　</a:t>
          </a:r>
          <a:r>
            <a:rPr kumimoji="1" lang="en-US" altLang="ja-JP" sz="1100">
              <a:solidFill>
                <a:schemeClr val="tx1"/>
              </a:solidFill>
            </a:rPr>
            <a:t>14</a:t>
          </a:r>
          <a:r>
            <a:rPr kumimoji="1" lang="ja-JP" altLang="en-US" sz="1100">
              <a:solidFill>
                <a:schemeClr val="tx1"/>
              </a:solidFill>
            </a:rPr>
            <a:t>：</a:t>
          </a:r>
          <a:r>
            <a:rPr kumimoji="1" lang="en-US" altLang="ja-JP" sz="1100">
              <a:solidFill>
                <a:schemeClr val="tx1"/>
              </a:solidFill>
            </a:rPr>
            <a:t>00</a:t>
          </a:r>
        </a:p>
        <a:p>
          <a:pPr algn="l"/>
          <a:r>
            <a:rPr kumimoji="1" lang="ja-JP" altLang="en-US" sz="1100">
              <a:solidFill>
                <a:schemeClr val="tx1"/>
              </a:solidFill>
            </a:rPr>
            <a:t>●平日は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3</a:t>
          </a:r>
          <a:r>
            <a:rPr kumimoji="1" lang="ja-JP" altLang="en-US" sz="1100">
              <a:solidFill>
                <a:schemeClr val="tx1"/>
              </a:solidFill>
            </a:rPr>
            <a:t>時間以上、土曜・長期休暇は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8</a:t>
          </a:r>
          <a:r>
            <a:rPr kumimoji="1" lang="ja-JP" altLang="en-US" sz="1100">
              <a:solidFill>
                <a:schemeClr val="tx1"/>
              </a:solidFill>
            </a:rPr>
            <a:t>時間以上の開設が必要です。</a:t>
          </a:r>
        </a:p>
      </xdr:txBody>
    </xdr:sp>
    <xdr:clientData/>
  </xdr:twoCellAnchor>
  <xdr:twoCellAnchor>
    <xdr:from>
      <xdr:col>14</xdr:col>
      <xdr:colOff>247650</xdr:colOff>
      <xdr:row>5</xdr:row>
      <xdr:rowOff>600074</xdr:rowOff>
    </xdr:from>
    <xdr:to>
      <xdr:col>19</xdr:col>
      <xdr:colOff>428625</xdr:colOff>
      <xdr:row>7</xdr:row>
      <xdr:rowOff>390525</xdr:rowOff>
    </xdr:to>
    <xdr:sp macro="" textlink="">
      <xdr:nvSpPr>
        <xdr:cNvPr id="5" name="正方形/長方形 4"/>
        <xdr:cNvSpPr/>
      </xdr:nvSpPr>
      <xdr:spPr>
        <a:xfrm>
          <a:off x="8601075" y="1466849"/>
          <a:ext cx="3609975" cy="112395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●代表者については、肩書（理事長、代表理事 等）も正確に記載をお願いします。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例）一般社団法人○○　</a:t>
          </a:r>
          <a:r>
            <a:rPr kumimoji="1" lang="ja-JP" altLang="en-US" sz="1100" b="1" u="sng">
              <a:solidFill>
                <a:schemeClr val="tx1"/>
              </a:solidFill>
            </a:rPr>
            <a:t>代表理事</a:t>
          </a:r>
          <a:r>
            <a:rPr kumimoji="1" lang="ja-JP" altLang="en-US" sz="1100">
              <a:solidFill>
                <a:schemeClr val="tx1"/>
              </a:solidFill>
            </a:rPr>
            <a:t>　○○○○</a:t>
          </a:r>
        </a:p>
      </xdr:txBody>
    </xdr:sp>
    <xdr:clientData/>
  </xdr:twoCellAnchor>
  <xdr:twoCellAnchor>
    <xdr:from>
      <xdr:col>14</xdr:col>
      <xdr:colOff>257175</xdr:colOff>
      <xdr:row>13</xdr:row>
      <xdr:rowOff>28574</xdr:rowOff>
    </xdr:from>
    <xdr:to>
      <xdr:col>18</xdr:col>
      <xdr:colOff>407598</xdr:colOff>
      <xdr:row>15</xdr:row>
      <xdr:rowOff>371475</xdr:rowOff>
    </xdr:to>
    <xdr:sp macro="" textlink="">
      <xdr:nvSpPr>
        <xdr:cNvPr id="6" name="正方形/長方形 5"/>
        <xdr:cNvSpPr/>
      </xdr:nvSpPr>
      <xdr:spPr>
        <a:xfrm>
          <a:off x="8610600" y="5162549"/>
          <a:ext cx="2893623" cy="1143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●障害が証明できる書類については、身体障害者手帳等、原則更新がないものを除き、できるだけ直近のものの提出をお願いします。</a:t>
          </a:r>
        </a:p>
      </xdr:txBody>
    </xdr:sp>
    <xdr:clientData/>
  </xdr:twoCellAnchor>
  <xdr:twoCellAnchor>
    <xdr:from>
      <xdr:col>14</xdr:col>
      <xdr:colOff>238125</xdr:colOff>
      <xdr:row>17</xdr:row>
      <xdr:rowOff>133351</xdr:rowOff>
    </xdr:from>
    <xdr:to>
      <xdr:col>18</xdr:col>
      <xdr:colOff>388548</xdr:colOff>
      <xdr:row>21</xdr:row>
      <xdr:rowOff>9525</xdr:rowOff>
    </xdr:to>
    <xdr:sp macro="" textlink="">
      <xdr:nvSpPr>
        <xdr:cNvPr id="7" name="正方形/長方形 6"/>
        <xdr:cNvSpPr/>
      </xdr:nvSpPr>
      <xdr:spPr>
        <a:xfrm>
          <a:off x="8591550" y="6867526"/>
          <a:ext cx="2893623" cy="14382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R7</a:t>
          </a:r>
          <a:r>
            <a:rPr kumimoji="1" lang="ja-JP" altLang="en-US" sz="1100">
              <a:solidFill>
                <a:schemeClr val="tx1"/>
              </a:solidFill>
            </a:rPr>
            <a:t>年度計画書より</a:t>
          </a:r>
          <a:endParaRPr kumimoji="1" lang="en-US" altLang="ja-JP" sz="1100">
            <a:solidFill>
              <a:schemeClr val="tx1"/>
            </a:solidFill>
          </a:endParaRPr>
        </a:p>
        <a:p>
          <a:pPr algn="l"/>
          <a:r>
            <a:rPr kumimoji="1" lang="ja-JP" altLang="en-US" sz="1100">
              <a:solidFill>
                <a:srgbClr val="FF0000"/>
              </a:solidFill>
            </a:rPr>
            <a:t>８時間以上開設の日数　「その他」は学校休業日のみの記入をお願いします</a:t>
          </a:r>
          <a:r>
            <a:rPr kumimoji="1" lang="ja-JP" altLang="en-US" sz="1100">
              <a:solidFill>
                <a:schemeClr val="tx1"/>
              </a:solidFill>
            </a:rPr>
            <a:t>。</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学校休業日　運動会の代休など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170089</xdr:colOff>
      <xdr:row>47</xdr:row>
      <xdr:rowOff>17008</xdr:rowOff>
    </xdr:from>
    <xdr:to>
      <xdr:col>18</xdr:col>
      <xdr:colOff>671853</xdr:colOff>
      <xdr:row>52</xdr:row>
      <xdr:rowOff>263638</xdr:rowOff>
    </xdr:to>
    <xdr:sp macro="" textlink="">
      <xdr:nvSpPr>
        <xdr:cNvPr id="2" name="正方形/長方形 1"/>
        <xdr:cNvSpPr/>
      </xdr:nvSpPr>
      <xdr:spPr>
        <a:xfrm>
          <a:off x="10477500" y="11787187"/>
          <a:ext cx="3257210" cy="15563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R7</a:t>
          </a:r>
          <a:r>
            <a:rPr kumimoji="1" lang="ja-JP" altLang="en-US" sz="1100" b="1"/>
            <a:t>年度より⑥を変更しています</a:t>
          </a:r>
          <a:endParaRPr kumimoji="1" lang="en-US" altLang="ja-JP" sz="1100" b="1"/>
        </a:p>
        <a:p>
          <a:pPr algn="l"/>
          <a:r>
            <a:rPr kumimoji="1" lang="en-US" altLang="ja-JP" sz="1100" b="1" i="0" u="none" strike="noStrike">
              <a:solidFill>
                <a:schemeClr val="lt1"/>
              </a:solidFill>
              <a:effectLst/>
              <a:latin typeface="+mn-lt"/>
              <a:ea typeface="+mn-ea"/>
              <a:cs typeface="+mn-cs"/>
            </a:rPr>
            <a:t>【</a:t>
          </a:r>
          <a:r>
            <a:rPr kumimoji="1" lang="ja-JP" altLang="en-US" sz="1100" b="1" i="0" u="none" strike="noStrike">
              <a:solidFill>
                <a:schemeClr val="lt1"/>
              </a:solidFill>
              <a:effectLst/>
              <a:latin typeface="+mn-lt"/>
              <a:ea typeface="+mn-ea"/>
              <a:cs typeface="+mn-cs"/>
            </a:rPr>
            <a:t>変更前</a:t>
          </a:r>
          <a:r>
            <a:rPr kumimoji="1"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⑥地域との連携・協力等の育成支援</a:t>
          </a:r>
          <a:endParaRPr lang="en-US" altLang="ja-JP" sz="1100" b="1" i="0" u="none" strike="noStrike">
            <a:solidFill>
              <a:schemeClr val="lt1"/>
            </a:solidFill>
            <a:effectLst/>
            <a:latin typeface="+mn-lt"/>
            <a:ea typeface="+mn-ea"/>
            <a:cs typeface="+mn-cs"/>
          </a:endParaRPr>
        </a:p>
        <a:p>
          <a:pPr algn="l"/>
          <a:r>
            <a:rPr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変更後</a:t>
          </a:r>
          <a:r>
            <a:rPr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⑥児童虐待早期発見への取組</a:t>
          </a:r>
          <a:r>
            <a:rPr lang="ja-JP" altLang="en-US"/>
            <a:t> </a:t>
          </a:r>
          <a:endParaRPr lang="en-US" altLang="ja-JP"/>
        </a:p>
        <a:p>
          <a:pPr algn="l"/>
          <a:r>
            <a:rPr lang="ja-JP" altLang="en-US" sz="1100" b="1" i="0" u="none" strike="noStrike">
              <a:solidFill>
                <a:schemeClr val="lt1"/>
              </a:solidFill>
              <a:effectLst/>
              <a:latin typeface="+mn-lt"/>
              <a:ea typeface="+mn-ea"/>
              <a:cs typeface="+mn-cs"/>
            </a:rPr>
            <a:t>記載例は</a:t>
          </a:r>
          <a:r>
            <a:rPr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参考</a:t>
          </a:r>
          <a:r>
            <a:rPr lang="en-US" altLang="ja-JP" sz="1100" b="1" i="0" u="none" strike="noStrike">
              <a:solidFill>
                <a:schemeClr val="lt1"/>
              </a:solidFill>
              <a:effectLst/>
              <a:latin typeface="+mn-lt"/>
              <a:ea typeface="+mn-ea"/>
              <a:cs typeface="+mn-cs"/>
            </a:rPr>
            <a:t>】</a:t>
          </a:r>
          <a:r>
            <a:rPr lang="ja-JP" altLang="en-US" sz="1100" b="1" i="0" u="none" strike="noStrike">
              <a:solidFill>
                <a:schemeClr val="lt1"/>
              </a:solidFill>
              <a:effectLst/>
              <a:latin typeface="+mn-lt"/>
              <a:ea typeface="+mn-ea"/>
              <a:cs typeface="+mn-cs"/>
            </a:rPr>
            <a:t>様式</a:t>
          </a:r>
          <a:r>
            <a:rPr lang="en-US" altLang="ja-JP" sz="1100" b="1" i="0" u="none" strike="noStrike">
              <a:solidFill>
                <a:schemeClr val="lt1"/>
              </a:solidFill>
              <a:effectLst/>
              <a:latin typeface="+mn-lt"/>
              <a:ea typeface="+mn-ea"/>
              <a:cs typeface="+mn-cs"/>
            </a:rPr>
            <a:t>2-2</a:t>
          </a:r>
          <a:r>
            <a:rPr lang="ja-JP" altLang="en-US" sz="1100" b="1" i="0" u="none" strike="noStrike">
              <a:solidFill>
                <a:schemeClr val="lt1"/>
              </a:solidFill>
              <a:effectLst/>
              <a:latin typeface="+mn-lt"/>
              <a:ea typeface="+mn-ea"/>
              <a:cs typeface="+mn-cs"/>
            </a:rPr>
            <a:t>　記入例を確認してください。</a:t>
          </a:r>
          <a:endParaRPr lang="en-US" altLang="ja-JP" sz="1100" b="1" i="0" u="none" strike="noStrike">
            <a:solidFill>
              <a:schemeClr val="lt1"/>
            </a:solidFill>
            <a:effectLst/>
            <a:latin typeface="+mn-lt"/>
            <a:ea typeface="+mn-ea"/>
            <a:cs typeface="+mn-cs"/>
          </a:endParaRPr>
        </a:p>
        <a:p>
          <a:pPr algn="l"/>
          <a:r>
            <a:rPr lang="ja-JP" altLang="en-US"/>
            <a:t> </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xdr:colOff>
      <xdr:row>6</xdr:row>
      <xdr:rowOff>95250</xdr:rowOff>
    </xdr:from>
    <xdr:to>
      <xdr:col>7</xdr:col>
      <xdr:colOff>304800</xdr:colOff>
      <xdr:row>10</xdr:row>
      <xdr:rowOff>142875</xdr:rowOff>
    </xdr:to>
    <xdr:sp macro="" textlink="">
      <xdr:nvSpPr>
        <xdr:cNvPr id="2" name="右中かっこ 1">
          <a:extLst>
            <a:ext uri="{FF2B5EF4-FFF2-40B4-BE49-F238E27FC236}">
              <a16:creationId xmlns:a16="http://schemas.microsoft.com/office/drawing/2014/main" id="{00000000-0008-0000-0700-000003000000}"/>
            </a:ext>
          </a:extLst>
        </xdr:cNvPr>
        <xdr:cNvSpPr/>
      </xdr:nvSpPr>
      <xdr:spPr>
        <a:xfrm>
          <a:off x="7181850" y="1924050"/>
          <a:ext cx="247650" cy="126682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447674</xdr:colOff>
      <xdr:row>7</xdr:row>
      <xdr:rowOff>85726</xdr:rowOff>
    </xdr:from>
    <xdr:to>
      <xdr:col>14</xdr:col>
      <xdr:colOff>114299</xdr:colOff>
      <xdr:row>9</xdr:row>
      <xdr:rowOff>123826</xdr:rowOff>
    </xdr:to>
    <xdr:sp macro="" textlink="">
      <xdr:nvSpPr>
        <xdr:cNvPr id="3" name="テキスト ボックス 2">
          <a:extLst>
            <a:ext uri="{FF2B5EF4-FFF2-40B4-BE49-F238E27FC236}">
              <a16:creationId xmlns:a16="http://schemas.microsoft.com/office/drawing/2014/main" id="{00000000-0008-0000-0700-000004000000}"/>
            </a:ext>
          </a:extLst>
        </xdr:cNvPr>
        <xdr:cNvSpPr txBox="1"/>
      </xdr:nvSpPr>
      <xdr:spPr>
        <a:xfrm>
          <a:off x="7572374" y="2219326"/>
          <a:ext cx="44672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参考として、令和６年度単価に基づく金額を自動計算しています。</a:t>
          </a:r>
          <a:endParaRPr kumimoji="1" lang="en-US" altLang="ja-JP" sz="1100"/>
        </a:p>
        <a:p>
          <a:r>
            <a:rPr kumimoji="1" lang="ja-JP" altLang="en-US" sz="1100"/>
            <a:t>数式が入っていますが、手入力も可能です。</a:t>
          </a:r>
        </a:p>
      </xdr:txBody>
    </xdr:sp>
    <xdr:clientData/>
  </xdr:twoCellAnchor>
  <xdr:twoCellAnchor>
    <xdr:from>
      <xdr:col>7</xdr:col>
      <xdr:colOff>57150</xdr:colOff>
      <xdr:row>13</xdr:row>
      <xdr:rowOff>123824</xdr:rowOff>
    </xdr:from>
    <xdr:to>
      <xdr:col>7</xdr:col>
      <xdr:colOff>314325</xdr:colOff>
      <xdr:row>15</xdr:row>
      <xdr:rowOff>200025</xdr:rowOff>
    </xdr:to>
    <xdr:sp macro="" textlink="">
      <xdr:nvSpPr>
        <xdr:cNvPr id="7" name="右中かっこ 6">
          <a:extLst>
            <a:ext uri="{FF2B5EF4-FFF2-40B4-BE49-F238E27FC236}">
              <a16:creationId xmlns:a16="http://schemas.microsoft.com/office/drawing/2014/main" id="{00000000-0008-0000-0700-000007000000}"/>
            </a:ext>
          </a:extLst>
        </xdr:cNvPr>
        <xdr:cNvSpPr/>
      </xdr:nvSpPr>
      <xdr:spPr>
        <a:xfrm>
          <a:off x="7181850" y="4162424"/>
          <a:ext cx="257175" cy="800101"/>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476249</xdr:colOff>
      <xdr:row>13</xdr:row>
      <xdr:rowOff>200025</xdr:rowOff>
    </xdr:from>
    <xdr:to>
      <xdr:col>14</xdr:col>
      <xdr:colOff>152400</xdr:colOff>
      <xdr:row>15</xdr:row>
      <xdr:rowOff>95250</xdr:rowOff>
    </xdr:to>
    <xdr:sp macro="" textlink="">
      <xdr:nvSpPr>
        <xdr:cNvPr id="8" name="テキスト ボックス 7">
          <a:extLst>
            <a:ext uri="{FF2B5EF4-FFF2-40B4-BE49-F238E27FC236}">
              <a16:creationId xmlns:a16="http://schemas.microsoft.com/office/drawing/2014/main" id="{00000000-0008-0000-0700-000004000000}"/>
            </a:ext>
          </a:extLst>
        </xdr:cNvPr>
        <xdr:cNvSpPr txBox="1"/>
      </xdr:nvSpPr>
      <xdr:spPr>
        <a:xfrm>
          <a:off x="7600949" y="4238625"/>
          <a:ext cx="447675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参考として、令和</a:t>
          </a:r>
          <a:r>
            <a:rPr kumimoji="1" lang="en-US" altLang="ja-JP" sz="1100"/>
            <a:t>6</a:t>
          </a:r>
          <a:r>
            <a:rPr kumimoji="1" lang="ja-JP" altLang="en-US" sz="1100"/>
            <a:t>年度単価に基づく金額を自動計算しています。</a:t>
          </a:r>
          <a:endParaRPr kumimoji="1" lang="en-US" altLang="ja-JP" sz="1100"/>
        </a:p>
        <a:p>
          <a:r>
            <a:rPr kumimoji="1" lang="ja-JP" altLang="en-US" sz="1100"/>
            <a:t>数式が入っていますが、手入力も可能です。</a:t>
          </a:r>
        </a:p>
      </xdr:txBody>
    </xdr:sp>
    <xdr:clientData/>
  </xdr:twoCellAnchor>
  <xdr:twoCellAnchor>
    <xdr:from>
      <xdr:col>7</xdr:col>
      <xdr:colOff>466725</xdr:colOff>
      <xdr:row>16</xdr:row>
      <xdr:rowOff>209550</xdr:rowOff>
    </xdr:from>
    <xdr:to>
      <xdr:col>14</xdr:col>
      <xdr:colOff>142876</xdr:colOff>
      <xdr:row>18</xdr:row>
      <xdr:rowOff>104775</xdr:rowOff>
    </xdr:to>
    <xdr:sp macro="" textlink="">
      <xdr:nvSpPr>
        <xdr:cNvPr id="11" name="テキスト ボックス 10">
          <a:extLst>
            <a:ext uri="{FF2B5EF4-FFF2-40B4-BE49-F238E27FC236}">
              <a16:creationId xmlns:a16="http://schemas.microsoft.com/office/drawing/2014/main" id="{00000000-0008-0000-0700-000004000000}"/>
            </a:ext>
          </a:extLst>
        </xdr:cNvPr>
        <xdr:cNvSpPr txBox="1"/>
      </xdr:nvSpPr>
      <xdr:spPr>
        <a:xfrm>
          <a:off x="7591425" y="5276850"/>
          <a:ext cx="4476751" cy="5048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kern="100">
              <a:effectLst/>
              <a:ea typeface="HGPｺﾞｼｯｸM" panose="020B0600000000000000" pitchFamily="50" charset="-128"/>
              <a:cs typeface="Times New Roman" panose="02020603050405020304" pitchFamily="18" charset="0"/>
            </a:rPr>
            <a:t>④令和</a:t>
          </a:r>
          <a:r>
            <a:rPr lang="ja-JP" altLang="en-US" sz="1100" kern="100">
              <a:effectLst/>
              <a:ea typeface="HGPｺﾞｼｯｸM" panose="020B0600000000000000" pitchFamily="50" charset="-128"/>
              <a:cs typeface="Times New Roman" panose="02020603050405020304" pitchFamily="18" charset="0"/>
            </a:rPr>
            <a:t>７</a:t>
          </a:r>
          <a:r>
            <a:rPr lang="ja-JP" altLang="ja-JP" sz="1100" kern="100">
              <a:effectLst/>
              <a:ea typeface="HGPｺﾞｼｯｸM" panose="020B0600000000000000" pitchFamily="50" charset="-128"/>
              <a:cs typeface="Times New Roman" panose="02020603050405020304" pitchFamily="18" charset="0"/>
            </a:rPr>
            <a:t>年度放課後児童支援員等キャリアアップ処遇改善事業計画書</a:t>
          </a:r>
          <a:r>
            <a:rPr lang="ja-JP" altLang="en-US" sz="1100" kern="100">
              <a:effectLst/>
              <a:ea typeface="HGPｺﾞｼｯｸM" panose="020B0600000000000000" pitchFamily="50" charset="-128"/>
              <a:cs typeface="Times New Roman" panose="02020603050405020304" pitchFamily="18" charset="0"/>
            </a:rPr>
            <a:t>の金額と一致</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47625</xdr:colOff>
      <xdr:row>16</xdr:row>
      <xdr:rowOff>171450</xdr:rowOff>
    </xdr:from>
    <xdr:to>
      <xdr:col>7</xdr:col>
      <xdr:colOff>323850</xdr:colOff>
      <xdr:row>18</xdr:row>
      <xdr:rowOff>152400</xdr:rowOff>
    </xdr:to>
    <xdr:sp macro="" textlink="">
      <xdr:nvSpPr>
        <xdr:cNvPr id="12" name="右中かっこ 11">
          <a:extLst>
            <a:ext uri="{FF2B5EF4-FFF2-40B4-BE49-F238E27FC236}">
              <a16:creationId xmlns:a16="http://schemas.microsoft.com/office/drawing/2014/main" id="{00000000-0008-0000-0700-000007000000}"/>
            </a:ext>
          </a:extLst>
        </xdr:cNvPr>
        <xdr:cNvSpPr/>
      </xdr:nvSpPr>
      <xdr:spPr>
        <a:xfrm>
          <a:off x="7172325" y="5238750"/>
          <a:ext cx="276225" cy="590550"/>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273844</xdr:colOff>
      <xdr:row>0</xdr:row>
      <xdr:rowOff>130969</xdr:rowOff>
    </xdr:from>
    <xdr:to>
      <xdr:col>13</xdr:col>
      <xdr:colOff>631032</xdr:colOff>
      <xdr:row>3</xdr:row>
      <xdr:rowOff>214312</xdr:rowOff>
    </xdr:to>
    <xdr:sp macro="" textlink="">
      <xdr:nvSpPr>
        <xdr:cNvPr id="9" name="テキスト ボックス 8">
          <a:extLst>
            <a:ext uri="{FF2B5EF4-FFF2-40B4-BE49-F238E27FC236}">
              <a16:creationId xmlns:a16="http://schemas.microsoft.com/office/drawing/2014/main" id="{00000000-0008-0000-0700-000004000000}"/>
            </a:ext>
          </a:extLst>
        </xdr:cNvPr>
        <xdr:cNvSpPr txBox="1"/>
      </xdr:nvSpPr>
      <xdr:spPr>
        <a:xfrm>
          <a:off x="7953375" y="130969"/>
          <a:ext cx="4500563" cy="1012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常勤職員配置（支援員２名以上）の計画書を提出されたクラブは「〇」を選択してください。</a:t>
          </a:r>
        </a:p>
      </xdr:txBody>
    </xdr:sp>
    <xdr:clientData/>
  </xdr:twoCellAnchor>
  <xdr:twoCellAnchor>
    <xdr:from>
      <xdr:col>7</xdr:col>
      <xdr:colOff>226218</xdr:colOff>
      <xdr:row>35</xdr:row>
      <xdr:rowOff>83344</xdr:rowOff>
    </xdr:from>
    <xdr:to>
      <xdr:col>7</xdr:col>
      <xdr:colOff>428625</xdr:colOff>
      <xdr:row>59</xdr:row>
      <xdr:rowOff>214312</xdr:rowOff>
    </xdr:to>
    <xdr:sp macro="" textlink="">
      <xdr:nvSpPr>
        <xdr:cNvPr id="16" name="右中かっこ 15">
          <a:extLst>
            <a:ext uri="{FF2B5EF4-FFF2-40B4-BE49-F238E27FC236}">
              <a16:creationId xmlns:a16="http://schemas.microsoft.com/office/drawing/2014/main" id="{00000000-0008-0000-0700-000007000000}"/>
            </a:ext>
          </a:extLst>
        </xdr:cNvPr>
        <xdr:cNvSpPr/>
      </xdr:nvSpPr>
      <xdr:spPr>
        <a:xfrm>
          <a:off x="7905749" y="11084719"/>
          <a:ext cx="202407" cy="7596187"/>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119062</xdr:colOff>
      <xdr:row>46</xdr:row>
      <xdr:rowOff>226219</xdr:rowOff>
    </xdr:from>
    <xdr:to>
      <xdr:col>14</xdr:col>
      <xdr:colOff>485776</xdr:colOff>
      <xdr:row>48</xdr:row>
      <xdr:rowOff>240507</xdr:rowOff>
    </xdr:to>
    <xdr:sp macro="" textlink="">
      <xdr:nvSpPr>
        <xdr:cNvPr id="18" name="テキスト ボックス 17">
          <a:extLst>
            <a:ext uri="{FF2B5EF4-FFF2-40B4-BE49-F238E27FC236}">
              <a16:creationId xmlns:a16="http://schemas.microsoft.com/office/drawing/2014/main" id="{00000000-0008-0000-0700-000004000000}"/>
            </a:ext>
          </a:extLst>
        </xdr:cNvPr>
        <xdr:cNvSpPr txBox="1"/>
      </xdr:nvSpPr>
      <xdr:spPr>
        <a:xfrm>
          <a:off x="8489156" y="14632782"/>
          <a:ext cx="451008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各項目の用途内容がわかるよう説明を記入してください。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180975</xdr:colOff>
      <xdr:row>5</xdr:row>
      <xdr:rowOff>876301</xdr:rowOff>
    </xdr:from>
    <xdr:to>
      <xdr:col>17</xdr:col>
      <xdr:colOff>102798</xdr:colOff>
      <xdr:row>7</xdr:row>
      <xdr:rowOff>295275</xdr:rowOff>
    </xdr:to>
    <xdr:sp macro="" textlink="">
      <xdr:nvSpPr>
        <xdr:cNvPr id="78" name="正方形/長方形 77"/>
        <xdr:cNvSpPr/>
      </xdr:nvSpPr>
      <xdr:spPr>
        <a:xfrm>
          <a:off x="9429750" y="4057651"/>
          <a:ext cx="2893623" cy="11906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a:t>
          </a:r>
          <a:r>
            <a:rPr kumimoji="1" lang="en-US" altLang="ja-JP" sz="1100">
              <a:solidFill>
                <a:schemeClr val="tx1"/>
              </a:solidFill>
            </a:rPr>
            <a:t>R7</a:t>
          </a:r>
          <a:r>
            <a:rPr kumimoji="1" lang="ja-JP" altLang="en-US" sz="1100">
              <a:solidFill>
                <a:schemeClr val="tx1"/>
              </a:solidFill>
            </a:rPr>
            <a:t>年度から新規に雇用された方等で、資格を保有されている方については、資格を証明する書類（保育士証、卒業証明書の写しなど）の提出をお願いします。</a:t>
          </a:r>
        </a:p>
      </xdr:txBody>
    </xdr:sp>
    <xdr:clientData/>
  </xdr:twoCellAnchor>
  <xdr:twoCellAnchor>
    <xdr:from>
      <xdr:col>12</xdr:col>
      <xdr:colOff>66675</xdr:colOff>
      <xdr:row>0</xdr:row>
      <xdr:rowOff>76200</xdr:rowOff>
    </xdr:from>
    <xdr:to>
      <xdr:col>16</xdr:col>
      <xdr:colOff>674298</xdr:colOff>
      <xdr:row>2</xdr:row>
      <xdr:rowOff>428625</xdr:rowOff>
    </xdr:to>
    <xdr:sp macro="" textlink="">
      <xdr:nvSpPr>
        <xdr:cNvPr id="4" name="正方形/長方形 3"/>
        <xdr:cNvSpPr/>
      </xdr:nvSpPr>
      <xdr:spPr>
        <a:xfrm>
          <a:off x="9220200" y="76200"/>
          <a:ext cx="2893623" cy="1066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常勤職員配置（支援員２名以上）の「常勤」とは定義が異なりますので、混同されないようご注意ください。</a:t>
          </a:r>
          <a:endParaRPr kumimoji="1" lang="en-US" altLang="ja-JP" sz="1100">
            <a:solidFill>
              <a:schemeClr val="tx1"/>
            </a:solidFill>
          </a:endParaRPr>
        </a:p>
      </xdr:txBody>
    </xdr:sp>
    <xdr:clientData/>
  </xdr:twoCellAnchor>
  <xdr:twoCellAnchor>
    <xdr:from>
      <xdr:col>12</xdr:col>
      <xdr:colOff>171450</xdr:colOff>
      <xdr:row>5</xdr:row>
      <xdr:rowOff>133350</xdr:rowOff>
    </xdr:from>
    <xdr:to>
      <xdr:col>17</xdr:col>
      <xdr:colOff>93273</xdr:colOff>
      <xdr:row>5</xdr:row>
      <xdr:rowOff>723900</xdr:rowOff>
    </xdr:to>
    <xdr:sp macro="" textlink="">
      <xdr:nvSpPr>
        <xdr:cNvPr id="5" name="正方形/長方形 4"/>
        <xdr:cNvSpPr/>
      </xdr:nvSpPr>
      <xdr:spPr>
        <a:xfrm>
          <a:off x="9420225" y="3314700"/>
          <a:ext cx="2893623"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令和７年度研修修了予定者＝「認定資格研修を令和７年度に受講する予定の者」です</a:t>
          </a:r>
          <a:endParaRPr kumimoji="1" lang="en-US" altLang="ja-JP" sz="1100">
            <a:solidFill>
              <a:schemeClr val="tx1"/>
            </a:solidFill>
          </a:endParaRPr>
        </a:p>
      </xdr:txBody>
    </xdr:sp>
    <xdr:clientData/>
  </xdr:twoCellAnchor>
  <xdr:twoCellAnchor>
    <xdr:from>
      <xdr:col>12</xdr:col>
      <xdr:colOff>171450</xdr:colOff>
      <xdr:row>7</xdr:row>
      <xdr:rowOff>438150</xdr:rowOff>
    </xdr:from>
    <xdr:to>
      <xdr:col>18</xdr:col>
      <xdr:colOff>342900</xdr:colOff>
      <xdr:row>9</xdr:row>
      <xdr:rowOff>752476</xdr:rowOff>
    </xdr:to>
    <xdr:sp macro="" textlink="">
      <xdr:nvSpPr>
        <xdr:cNvPr id="6" name="正方形/長方形 5"/>
        <xdr:cNvSpPr/>
      </xdr:nvSpPr>
      <xdr:spPr>
        <a:xfrm>
          <a:off x="9420225" y="5391150"/>
          <a:ext cx="3829050" cy="20859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●障害児</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人の場合</a:t>
          </a:r>
          <a:endParaRPr kumimoji="1" lang="en-US" altLang="ja-JP" sz="1100">
            <a:solidFill>
              <a:schemeClr val="tx1"/>
            </a:solidFill>
          </a:endParaRPr>
        </a:p>
        <a:p>
          <a:pPr algn="l"/>
          <a:r>
            <a:rPr kumimoji="1" lang="ja-JP" altLang="en-US" sz="1100">
              <a:solidFill>
                <a:schemeClr val="tx1"/>
              </a:solidFill>
            </a:rPr>
            <a:t>専門的知識を有する支援員等の</a:t>
          </a:r>
          <a:r>
            <a:rPr kumimoji="1" lang="en-US" altLang="ja-JP" sz="1100">
              <a:solidFill>
                <a:schemeClr val="tx1"/>
              </a:solidFill>
            </a:rPr>
            <a:t>1</a:t>
          </a:r>
          <a:r>
            <a:rPr kumimoji="1" lang="ja-JP" altLang="en-US" sz="1100">
              <a:solidFill>
                <a:schemeClr val="tx1"/>
              </a:solidFill>
            </a:rPr>
            <a:t>人加配</a:t>
          </a:r>
          <a:endParaRPr kumimoji="1" lang="en-US" altLang="ja-JP" sz="1100">
            <a:solidFill>
              <a:schemeClr val="tx1"/>
            </a:solidFill>
          </a:endParaRPr>
        </a:p>
        <a:p>
          <a:pPr algn="l"/>
          <a:r>
            <a:rPr kumimoji="1" lang="ja-JP" altLang="en-US" sz="1100">
              <a:solidFill>
                <a:schemeClr val="tx1"/>
              </a:solidFill>
            </a:rPr>
            <a:t>●障害児</a:t>
          </a:r>
          <a:r>
            <a:rPr kumimoji="1" lang="en-US" altLang="ja-JP" sz="1100">
              <a:solidFill>
                <a:schemeClr val="tx1"/>
              </a:solidFill>
            </a:rPr>
            <a:t>3</a:t>
          </a:r>
          <a:r>
            <a:rPr kumimoji="1" lang="ja-JP" altLang="en-US" sz="1100">
              <a:solidFill>
                <a:schemeClr val="tx1"/>
              </a:solidFill>
            </a:rPr>
            <a:t>人以上</a:t>
          </a:r>
          <a:r>
            <a:rPr kumimoji="1" lang="en-US" altLang="ja-JP" sz="1100">
              <a:solidFill>
                <a:schemeClr val="tx1"/>
              </a:solidFill>
            </a:rPr>
            <a:t>5</a:t>
          </a:r>
          <a:r>
            <a:rPr kumimoji="1" lang="ja-JP" altLang="en-US" sz="1100">
              <a:solidFill>
                <a:schemeClr val="tx1"/>
              </a:solidFill>
            </a:rPr>
            <a:t>人以下の場合</a:t>
          </a:r>
          <a:endParaRPr kumimoji="1" lang="en-US" altLang="ja-JP" sz="1100">
            <a:solidFill>
              <a:schemeClr val="tx1"/>
            </a:solidFill>
          </a:endParaRPr>
        </a:p>
        <a:p>
          <a:pPr algn="l"/>
          <a:r>
            <a:rPr kumimoji="1" lang="ja-JP" altLang="en-US" sz="1100">
              <a:solidFill>
                <a:schemeClr val="tx1"/>
              </a:solidFill>
            </a:rPr>
            <a:t>専門的知識を有する支援員等の</a:t>
          </a:r>
          <a:r>
            <a:rPr kumimoji="1" lang="en-US" altLang="ja-JP" sz="1100">
              <a:solidFill>
                <a:schemeClr val="tx1"/>
              </a:solidFill>
            </a:rPr>
            <a:t>1</a:t>
          </a:r>
          <a:r>
            <a:rPr kumimoji="1" lang="ja-JP" altLang="en-US" sz="1100">
              <a:solidFill>
                <a:schemeClr val="tx1"/>
              </a:solidFill>
            </a:rPr>
            <a:t>人加配（合計２名）</a:t>
          </a:r>
          <a:endParaRPr kumimoji="1" lang="en-US" altLang="ja-JP" sz="1100">
            <a:solidFill>
              <a:schemeClr val="tx1"/>
            </a:solidFill>
          </a:endParaRPr>
        </a:p>
        <a:p>
          <a:pPr algn="l"/>
          <a:r>
            <a:rPr kumimoji="1" lang="ja-JP" altLang="en-US" sz="1100">
              <a:solidFill>
                <a:schemeClr val="tx1"/>
              </a:solidFill>
            </a:rPr>
            <a:t>●障害児</a:t>
          </a:r>
          <a:r>
            <a:rPr kumimoji="1" lang="en-US" altLang="ja-JP" sz="1100">
              <a:solidFill>
                <a:schemeClr val="tx1"/>
              </a:solidFill>
            </a:rPr>
            <a:t>6</a:t>
          </a:r>
          <a:r>
            <a:rPr kumimoji="1" lang="ja-JP" altLang="en-US" sz="1100">
              <a:solidFill>
                <a:schemeClr val="tx1"/>
              </a:solidFill>
            </a:rPr>
            <a:t>人以上</a:t>
          </a:r>
          <a:r>
            <a:rPr kumimoji="1" lang="en-US" altLang="ja-JP" sz="1100">
              <a:solidFill>
                <a:schemeClr val="tx1"/>
              </a:solidFill>
            </a:rPr>
            <a:t>8</a:t>
          </a:r>
          <a:r>
            <a:rPr kumimoji="1" lang="ja-JP" altLang="en-US" sz="1100">
              <a:solidFill>
                <a:schemeClr val="tx1"/>
              </a:solidFill>
            </a:rPr>
            <a:t>人以下の場合</a:t>
          </a:r>
          <a:endParaRPr kumimoji="1" lang="en-US" altLang="ja-JP" sz="1100">
            <a:solidFill>
              <a:schemeClr val="tx1"/>
            </a:solidFill>
          </a:endParaRPr>
        </a:p>
        <a:p>
          <a:pPr algn="l"/>
          <a:r>
            <a:rPr kumimoji="1" lang="ja-JP" altLang="en-US" sz="1100">
              <a:solidFill>
                <a:schemeClr val="tx1"/>
              </a:solidFill>
            </a:rPr>
            <a:t>専門的知識を有する支援員等の</a:t>
          </a:r>
          <a:r>
            <a:rPr kumimoji="1" lang="en-US" altLang="ja-JP" sz="1100">
              <a:solidFill>
                <a:schemeClr val="tx1"/>
              </a:solidFill>
            </a:rPr>
            <a:t>1</a:t>
          </a:r>
          <a:r>
            <a:rPr kumimoji="1" lang="ja-JP" altLang="en-US" sz="1100">
              <a:solidFill>
                <a:schemeClr val="tx1"/>
              </a:solidFill>
            </a:rPr>
            <a:t>人加配（合計３名）</a:t>
          </a:r>
          <a:endParaRPr kumimoji="1" lang="en-US" altLang="ja-JP" sz="1100">
            <a:solidFill>
              <a:schemeClr val="tx1"/>
            </a:solidFill>
          </a:endParaRPr>
        </a:p>
        <a:p>
          <a:pPr algn="l"/>
          <a:r>
            <a:rPr kumimoji="1" lang="ja-JP" altLang="en-US" sz="1100" b="1">
              <a:solidFill>
                <a:srgbClr val="FF0000"/>
              </a:solidFill>
            </a:rPr>
            <a:t>障害児担当は基本的に専任（１人）とし、加算に応じて〇をつけてください。</a:t>
          </a:r>
        </a:p>
      </xdr:txBody>
    </xdr:sp>
    <xdr:clientData/>
  </xdr:twoCellAnchor>
  <xdr:twoCellAnchor>
    <xdr:from>
      <xdr:col>13</xdr:col>
      <xdr:colOff>0</xdr:colOff>
      <xdr:row>10</xdr:row>
      <xdr:rowOff>0</xdr:rowOff>
    </xdr:from>
    <xdr:to>
      <xdr:col>18</xdr:col>
      <xdr:colOff>342900</xdr:colOff>
      <xdr:row>12</xdr:row>
      <xdr:rowOff>114300</xdr:rowOff>
    </xdr:to>
    <xdr:sp macro="" textlink="">
      <xdr:nvSpPr>
        <xdr:cNvPr id="7" name="正方形/長方形 6"/>
        <xdr:cNvSpPr/>
      </xdr:nvSpPr>
      <xdr:spPr>
        <a:xfrm>
          <a:off x="9477375" y="7610475"/>
          <a:ext cx="3771900" cy="18859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「勤務年数」</a:t>
          </a:r>
          <a:r>
            <a:rPr kumimoji="1" lang="ja-JP" altLang="en-US" sz="1100">
              <a:solidFill>
                <a:schemeClr val="tx1"/>
              </a:solidFill>
            </a:rPr>
            <a:t>は、雇用契約書記載の受注者</a:t>
          </a:r>
          <a:r>
            <a:rPr kumimoji="1" lang="ja-JP" altLang="en-US" sz="1100">
              <a:solidFill>
                <a:sysClr val="windowText" lastClr="000000"/>
              </a:solidFill>
            </a:rPr>
            <a:t>で雇用をし</a:t>
          </a:r>
          <a:r>
            <a:rPr kumimoji="1" lang="ja-JP" altLang="en-US" sz="1100" b="0" u="sng">
              <a:solidFill>
                <a:sysClr val="windowText" lastClr="000000"/>
              </a:solidFill>
            </a:rPr>
            <a:t>育成支援をした勤務年数</a:t>
          </a:r>
          <a:r>
            <a:rPr kumimoji="1" lang="ja-JP" altLang="en-US" sz="1100">
              <a:solidFill>
                <a:sysClr val="windowText" lastClr="000000"/>
              </a:solidFill>
            </a:rPr>
            <a:t>を記載してください。（産休・育休、理事業務や事務作業などの年数は除く）</a:t>
          </a:r>
          <a:endParaRPr kumimoji="1" lang="en-US" altLang="ja-JP" sz="1100">
            <a:solidFill>
              <a:sysClr val="windowText" lastClr="000000"/>
            </a:solidFill>
          </a:endParaRPr>
        </a:p>
        <a:p>
          <a:pPr algn="l"/>
          <a:r>
            <a:rPr kumimoji="1" lang="ja-JP" altLang="en-US" sz="1100">
              <a:solidFill>
                <a:sysClr val="windowText" lastClr="000000"/>
              </a:solidFill>
            </a:rPr>
            <a:t>〇複数のクラブを運営しており異動がある場合は、通算して記載してください。</a:t>
          </a:r>
          <a:endParaRPr kumimoji="1" lang="en-US" altLang="ja-JP" sz="1100">
            <a:solidFill>
              <a:sysClr val="windowText" lastClr="000000"/>
            </a:solidFill>
          </a:endParaRPr>
        </a:p>
        <a:p>
          <a:pPr algn="l"/>
          <a:r>
            <a:rPr kumimoji="1" lang="ja-JP" altLang="en-US" sz="1100">
              <a:solidFill>
                <a:sysClr val="windowText" lastClr="000000"/>
              </a:solidFill>
            </a:rPr>
            <a:t>〇保護者会から非公募で法人化したクラブは保護者会時から通算して記載してください。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143387</xdr:colOff>
      <xdr:row>2</xdr:row>
      <xdr:rowOff>215080</xdr:rowOff>
    </xdr:from>
    <xdr:to>
      <xdr:col>19</xdr:col>
      <xdr:colOff>292172</xdr:colOff>
      <xdr:row>6</xdr:row>
      <xdr:rowOff>153629</xdr:rowOff>
    </xdr:to>
    <xdr:sp macro="" textlink="">
      <xdr:nvSpPr>
        <xdr:cNvPr id="2" name="正方形/長方形 1"/>
        <xdr:cNvSpPr/>
      </xdr:nvSpPr>
      <xdr:spPr>
        <a:xfrm>
          <a:off x="9709355" y="706693"/>
          <a:ext cx="2893623" cy="921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●様式６から転記されるため基本的に記入不要です。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
  <sheetViews>
    <sheetView tabSelected="1" view="pageBreakPreview" zoomScale="93" zoomScaleNormal="100" zoomScaleSheetLayoutView="93" workbookViewId="0">
      <selection activeCell="C12" sqref="C12"/>
    </sheetView>
  </sheetViews>
  <sheetFormatPr defaultRowHeight="18.75"/>
  <cols>
    <col min="1" max="6" width="11.75" customWidth="1"/>
    <col min="7" max="7" width="6.25" bestFit="1" customWidth="1"/>
    <col min="8" max="8" width="2.875" customWidth="1"/>
    <col min="9" max="9" width="11.75" customWidth="1"/>
    <col min="10" max="10" width="1.625" customWidth="1"/>
    <col min="11" max="11" width="5.625" customWidth="1"/>
    <col min="12" max="12" width="2.875" customWidth="1"/>
    <col min="13" max="14" width="5.625" customWidth="1"/>
    <col min="15" max="15" width="13.125" bestFit="1" customWidth="1"/>
  </cols>
  <sheetData>
    <row r="1" spans="1:15" ht="30.75" customHeight="1">
      <c r="A1" s="202" t="s">
        <v>300</v>
      </c>
      <c r="B1" s="201"/>
      <c r="C1" s="201"/>
      <c r="D1" s="201"/>
      <c r="E1" s="201"/>
      <c r="F1" s="201"/>
      <c r="G1" s="201"/>
      <c r="H1" s="201"/>
      <c r="I1" s="201"/>
      <c r="J1" s="201"/>
      <c r="K1" s="201"/>
      <c r="L1" s="201"/>
      <c r="M1" s="201"/>
      <c r="N1" s="201"/>
      <c r="O1" s="201"/>
    </row>
    <row r="2" spans="1:15">
      <c r="A2" s="201"/>
      <c r="B2" s="201"/>
      <c r="C2" s="201"/>
      <c r="D2" s="201"/>
      <c r="E2" s="201"/>
      <c r="F2" s="201"/>
      <c r="G2" s="201"/>
      <c r="H2" s="201"/>
      <c r="I2" s="201"/>
      <c r="J2" s="201"/>
      <c r="K2" s="201"/>
      <c r="L2" s="201"/>
      <c r="M2" s="201"/>
      <c r="N2" s="201"/>
      <c r="O2" s="201"/>
    </row>
    <row r="3" spans="1:15">
      <c r="A3" s="201"/>
      <c r="B3" s="201"/>
      <c r="C3" s="201"/>
      <c r="D3" s="201"/>
      <c r="E3" s="201"/>
      <c r="F3" s="201"/>
      <c r="G3" s="201"/>
      <c r="H3" s="201"/>
      <c r="I3" s="201"/>
      <c r="J3" s="201"/>
      <c r="K3" s="201"/>
      <c r="L3" s="201"/>
      <c r="M3" s="201"/>
      <c r="N3" s="201"/>
      <c r="O3" s="201"/>
    </row>
    <row r="4" spans="1:15">
      <c r="A4" s="201"/>
      <c r="B4" s="201"/>
      <c r="C4" s="201"/>
      <c r="D4" s="201"/>
      <c r="E4" s="201"/>
      <c r="F4" s="201"/>
      <c r="G4" s="201"/>
      <c r="H4" s="201"/>
      <c r="I4" s="201"/>
      <c r="J4" s="201"/>
      <c r="K4" s="201"/>
      <c r="L4" s="201"/>
      <c r="M4" s="201"/>
      <c r="N4" s="201"/>
      <c r="O4" s="201"/>
    </row>
    <row r="5" spans="1:15">
      <c r="A5" s="201"/>
      <c r="B5" s="201"/>
      <c r="C5" s="201"/>
      <c r="D5" s="201"/>
      <c r="E5" s="201"/>
      <c r="F5" s="201"/>
      <c r="G5" s="201"/>
      <c r="H5" s="201"/>
      <c r="I5" s="201"/>
      <c r="J5" s="201"/>
      <c r="K5" s="201"/>
      <c r="L5" s="201"/>
      <c r="M5" s="201"/>
      <c r="N5" s="201"/>
      <c r="O5" s="201"/>
    </row>
    <row r="7" spans="1:15">
      <c r="A7" s="201"/>
      <c r="B7" s="201"/>
      <c r="C7" s="201"/>
      <c r="D7" s="201"/>
      <c r="E7" s="201"/>
      <c r="F7" s="201"/>
      <c r="G7" s="201"/>
      <c r="H7" s="201"/>
      <c r="I7" s="201"/>
      <c r="J7" s="201"/>
      <c r="K7" s="201"/>
      <c r="L7" s="201"/>
      <c r="M7" s="201"/>
      <c r="N7" s="201"/>
      <c r="O7" s="201"/>
    </row>
    <row r="8" spans="1:15">
      <c r="A8" s="203" t="s">
        <v>302</v>
      </c>
    </row>
    <row r="9" spans="1:15" ht="19.5" customHeight="1">
      <c r="A9" s="203" t="s">
        <v>387</v>
      </c>
      <c r="B9" s="203"/>
      <c r="C9" s="203"/>
      <c r="D9" s="203"/>
      <c r="E9" s="204" t="s">
        <v>297</v>
      </c>
      <c r="F9" s="205">
        <f>O13+O15+O17+O19+O21+O23</f>
        <v>41</v>
      </c>
      <c r="G9" s="206"/>
      <c r="H9" s="206"/>
      <c r="I9" s="203"/>
      <c r="J9" s="203"/>
      <c r="K9" s="203"/>
      <c r="L9" s="203"/>
      <c r="M9" s="203"/>
      <c r="N9" s="203"/>
      <c r="O9" s="203"/>
    </row>
    <row r="10" spans="1:15" ht="19.5" customHeight="1">
      <c r="A10" s="203"/>
      <c r="B10" s="203"/>
      <c r="C10" s="203"/>
      <c r="D10" s="207" t="s">
        <v>92</v>
      </c>
      <c r="E10" s="360" t="s">
        <v>296</v>
      </c>
      <c r="F10" s="360"/>
      <c r="G10" s="208">
        <f>O13</f>
        <v>20</v>
      </c>
      <c r="H10" s="208"/>
      <c r="I10" s="209" t="s">
        <v>295</v>
      </c>
      <c r="J10" s="210"/>
      <c r="K10" s="210"/>
      <c r="L10" s="361">
        <f>O15+O17+O19+O21+O23</f>
        <v>21</v>
      </c>
      <c r="M10" s="362"/>
      <c r="N10" s="211" t="s">
        <v>94</v>
      </c>
      <c r="O10" s="203"/>
    </row>
    <row r="11" spans="1:15" ht="19.5" customHeight="1">
      <c r="A11" s="203" t="s">
        <v>294</v>
      </c>
      <c r="B11" s="363" t="s">
        <v>293</v>
      </c>
      <c r="C11" s="363"/>
      <c r="D11" s="363"/>
      <c r="E11" s="363"/>
      <c r="F11" s="203"/>
      <c r="G11" s="212"/>
      <c r="H11" s="212"/>
      <c r="I11" s="213"/>
      <c r="J11" s="213"/>
      <c r="K11" s="203"/>
      <c r="L11" s="203"/>
      <c r="M11" s="203"/>
      <c r="N11" s="203"/>
      <c r="O11" s="212"/>
    </row>
    <row r="12" spans="1:15" ht="19.5" customHeight="1">
      <c r="A12" s="203"/>
      <c r="B12" s="203"/>
      <c r="C12" s="203"/>
      <c r="D12" s="203"/>
      <c r="E12" s="203"/>
      <c r="F12" s="203"/>
      <c r="G12" s="203"/>
      <c r="H12" s="203"/>
      <c r="I12" s="203"/>
      <c r="J12" s="203"/>
      <c r="K12" s="203"/>
      <c r="L12" s="203"/>
      <c r="M12" s="203"/>
      <c r="N12" s="203"/>
      <c r="O12" s="203" t="s">
        <v>292</v>
      </c>
    </row>
    <row r="13" spans="1:15" ht="19.5" customHeight="1">
      <c r="A13" s="354" t="s">
        <v>291</v>
      </c>
      <c r="B13" s="354"/>
      <c r="C13" s="355"/>
      <c r="D13" s="214">
        <v>20</v>
      </c>
      <c r="E13" s="203" t="s">
        <v>13</v>
      </c>
      <c r="F13" s="215" t="s">
        <v>280</v>
      </c>
      <c r="G13" s="216" t="s">
        <v>290</v>
      </c>
      <c r="H13" s="217" t="s">
        <v>47</v>
      </c>
      <c r="I13" s="215" t="s">
        <v>278</v>
      </c>
      <c r="J13" s="359">
        <f>D13*6/6</f>
        <v>20</v>
      </c>
      <c r="K13" s="359"/>
      <c r="L13" s="203" t="s">
        <v>277</v>
      </c>
      <c r="M13" s="203">
        <v>20</v>
      </c>
      <c r="N13" s="203"/>
      <c r="O13" s="218">
        <f>ROUNDUP(D13*6/6,0)</f>
        <v>20</v>
      </c>
    </row>
    <row r="14" spans="1:15" ht="19.5" customHeight="1">
      <c r="A14" s="203"/>
      <c r="B14" s="203"/>
      <c r="C14" s="203"/>
      <c r="D14" s="203"/>
      <c r="E14" s="203"/>
      <c r="F14" s="215"/>
      <c r="G14" s="215"/>
      <c r="H14" s="215"/>
      <c r="I14" s="215"/>
      <c r="J14" s="215"/>
      <c r="K14" s="207"/>
      <c r="L14" s="203"/>
      <c r="M14" s="203"/>
      <c r="N14" s="203"/>
      <c r="O14" s="203"/>
    </row>
    <row r="15" spans="1:15" ht="19.5" customHeight="1">
      <c r="A15" s="354" t="s">
        <v>289</v>
      </c>
      <c r="B15" s="354"/>
      <c r="C15" s="355"/>
      <c r="D15" s="219">
        <v>15</v>
      </c>
      <c r="E15" s="203" t="s">
        <v>13</v>
      </c>
      <c r="F15" s="215" t="s">
        <v>280</v>
      </c>
      <c r="G15" s="220" t="s">
        <v>288</v>
      </c>
      <c r="H15" s="217" t="s">
        <v>47</v>
      </c>
      <c r="I15" s="215" t="s">
        <v>278</v>
      </c>
      <c r="J15" s="359">
        <f>D15*5/6</f>
        <v>12.5</v>
      </c>
      <c r="K15" s="359"/>
      <c r="L15" s="203" t="s">
        <v>277</v>
      </c>
      <c r="M15" s="203">
        <v>13</v>
      </c>
      <c r="N15" s="203"/>
      <c r="O15" s="221">
        <f>ROUNDUP(D15*5/6,0)</f>
        <v>13</v>
      </c>
    </row>
    <row r="16" spans="1:15" ht="19.5" customHeight="1">
      <c r="A16" s="203"/>
      <c r="B16" s="203"/>
      <c r="C16" s="203"/>
      <c r="D16" s="203"/>
      <c r="E16" s="203"/>
      <c r="F16" s="215"/>
      <c r="G16" s="215"/>
      <c r="H16" s="215"/>
      <c r="I16" s="215"/>
      <c r="J16" s="215"/>
      <c r="K16" s="207"/>
      <c r="L16" s="203"/>
      <c r="M16" s="203"/>
      <c r="N16" s="203"/>
      <c r="O16" s="203"/>
    </row>
    <row r="17" spans="1:15" ht="19.5" customHeight="1">
      <c r="A17" s="354" t="s">
        <v>287</v>
      </c>
      <c r="B17" s="354"/>
      <c r="C17" s="355"/>
      <c r="D17" s="219">
        <v>4</v>
      </c>
      <c r="E17" s="203" t="s">
        <v>13</v>
      </c>
      <c r="F17" s="215" t="s">
        <v>280</v>
      </c>
      <c r="G17" s="222" t="s">
        <v>286</v>
      </c>
      <c r="H17" s="217" t="s">
        <v>47</v>
      </c>
      <c r="I17" s="215" t="s">
        <v>278</v>
      </c>
      <c r="J17" s="359">
        <f>D17*4/6</f>
        <v>2.6666666666666665</v>
      </c>
      <c r="K17" s="359"/>
      <c r="L17" s="203" t="s">
        <v>277</v>
      </c>
      <c r="M17" s="203">
        <v>3</v>
      </c>
      <c r="N17" s="203"/>
      <c r="O17" s="221">
        <f>ROUNDUP(D17*4/6,0)</f>
        <v>3</v>
      </c>
    </row>
    <row r="18" spans="1:15" ht="19.5" customHeight="1">
      <c r="A18" s="203"/>
      <c r="B18" s="203"/>
      <c r="C18" s="203"/>
      <c r="D18" s="203"/>
      <c r="E18" s="203"/>
      <c r="F18" s="203"/>
      <c r="G18" s="203"/>
      <c r="H18" s="203"/>
      <c r="I18" s="203"/>
      <c r="J18" s="203"/>
      <c r="K18" s="207"/>
      <c r="L18" s="203"/>
      <c r="M18" s="203"/>
      <c r="N18" s="203"/>
      <c r="O18" s="203"/>
    </row>
    <row r="19" spans="1:15" ht="19.5" customHeight="1">
      <c r="A19" s="354" t="s">
        <v>285</v>
      </c>
      <c r="B19" s="354"/>
      <c r="C19" s="355"/>
      <c r="D19" s="219">
        <v>4</v>
      </c>
      <c r="E19" s="203" t="s">
        <v>13</v>
      </c>
      <c r="F19" s="215" t="s">
        <v>280</v>
      </c>
      <c r="G19" s="217" t="s">
        <v>284</v>
      </c>
      <c r="H19" s="217" t="s">
        <v>47</v>
      </c>
      <c r="I19" s="215" t="s">
        <v>278</v>
      </c>
      <c r="J19" s="359">
        <f>D19*3/6</f>
        <v>2</v>
      </c>
      <c r="K19" s="359"/>
      <c r="L19" s="203" t="s">
        <v>277</v>
      </c>
      <c r="M19" s="203">
        <v>2</v>
      </c>
      <c r="N19" s="203"/>
      <c r="O19" s="221">
        <f>ROUNDUP(D19*3/6,0)</f>
        <v>2</v>
      </c>
    </row>
    <row r="20" spans="1:15" ht="19.5" customHeight="1">
      <c r="A20" s="203"/>
      <c r="B20" s="203"/>
      <c r="C20" s="203"/>
      <c r="D20" s="203"/>
      <c r="E20" s="203"/>
      <c r="F20" s="203"/>
      <c r="G20" s="203"/>
      <c r="H20" s="203"/>
      <c r="I20" s="203"/>
      <c r="J20" s="203"/>
      <c r="K20" s="207"/>
      <c r="L20" s="203"/>
      <c r="M20" s="203"/>
      <c r="N20" s="203"/>
      <c r="O20" s="203"/>
    </row>
    <row r="21" spans="1:15" ht="19.5" customHeight="1">
      <c r="A21" s="354" t="s">
        <v>283</v>
      </c>
      <c r="B21" s="354"/>
      <c r="C21" s="355"/>
      <c r="D21" s="219">
        <v>4</v>
      </c>
      <c r="E21" s="203" t="s">
        <v>13</v>
      </c>
      <c r="F21" s="215" t="s">
        <v>280</v>
      </c>
      <c r="G21" s="217" t="s">
        <v>282</v>
      </c>
      <c r="H21" s="217" t="s">
        <v>47</v>
      </c>
      <c r="I21" s="215" t="s">
        <v>278</v>
      </c>
      <c r="J21" s="359">
        <f>D21*2/6</f>
        <v>1.3333333333333333</v>
      </c>
      <c r="K21" s="359"/>
      <c r="L21" s="203" t="s">
        <v>277</v>
      </c>
      <c r="M21" s="203">
        <v>2</v>
      </c>
      <c r="N21" s="203"/>
      <c r="O21" s="221">
        <f>ROUNDUP(D21*2/6,0)</f>
        <v>2</v>
      </c>
    </row>
    <row r="22" spans="1:15" ht="19.5" customHeight="1">
      <c r="A22" s="203"/>
      <c r="B22" s="203"/>
      <c r="C22" s="203"/>
      <c r="D22" s="203"/>
      <c r="E22" s="203"/>
      <c r="F22" s="203"/>
      <c r="G22" s="203"/>
      <c r="H22" s="203"/>
      <c r="I22" s="203"/>
      <c r="J22" s="203"/>
      <c r="K22" s="207"/>
      <c r="L22" s="203"/>
      <c r="M22" s="203"/>
      <c r="N22" s="203"/>
      <c r="O22" s="203"/>
    </row>
    <row r="23" spans="1:15" ht="19.5" customHeight="1">
      <c r="A23" s="354" t="s">
        <v>281</v>
      </c>
      <c r="B23" s="354"/>
      <c r="C23" s="355"/>
      <c r="D23" s="219">
        <v>3</v>
      </c>
      <c r="E23" s="203" t="s">
        <v>13</v>
      </c>
      <c r="F23" s="215" t="s">
        <v>280</v>
      </c>
      <c r="G23" s="217" t="s">
        <v>279</v>
      </c>
      <c r="H23" s="217" t="s">
        <v>47</v>
      </c>
      <c r="I23" s="215" t="s">
        <v>278</v>
      </c>
      <c r="J23" s="359">
        <f>D23*1/6</f>
        <v>0.5</v>
      </c>
      <c r="K23" s="359"/>
      <c r="L23" s="203" t="s">
        <v>277</v>
      </c>
      <c r="M23" s="203">
        <v>1</v>
      </c>
      <c r="N23" s="203"/>
      <c r="O23" s="221">
        <f>ROUNDUP(D23*1/6,0)</f>
        <v>1</v>
      </c>
    </row>
    <row r="24" spans="1:15" ht="19.5" customHeight="1">
      <c r="A24" s="203"/>
      <c r="B24" s="203"/>
      <c r="C24" s="203"/>
      <c r="D24" s="203"/>
      <c r="E24" s="203"/>
      <c r="F24" s="203"/>
      <c r="G24" s="203"/>
      <c r="H24" s="203"/>
      <c r="I24" s="203"/>
      <c r="J24" s="203"/>
      <c r="K24" s="203" t="s">
        <v>276</v>
      </c>
      <c r="L24" s="223"/>
      <c r="M24" s="223"/>
      <c r="N24" s="223"/>
      <c r="O24" s="223"/>
    </row>
    <row r="25" spans="1:15" ht="19.5" customHeight="1">
      <c r="A25" s="354" t="s">
        <v>275</v>
      </c>
      <c r="B25" s="354"/>
      <c r="C25" s="355"/>
      <c r="D25" s="224">
        <f>D13+D15+D17+D19+D21+D23</f>
        <v>50</v>
      </c>
      <c r="E25" s="203" t="s">
        <v>274</v>
      </c>
      <c r="F25" s="356" t="s">
        <v>273</v>
      </c>
      <c r="G25" s="357"/>
      <c r="H25" s="357"/>
      <c r="I25" s="357"/>
      <c r="J25" s="203"/>
      <c r="K25" s="203"/>
      <c r="L25" s="223"/>
      <c r="M25" s="223"/>
      <c r="N25" s="223"/>
      <c r="O25" s="223"/>
    </row>
    <row r="26" spans="1:15" ht="19.5" customHeight="1">
      <c r="A26" s="225"/>
      <c r="B26" s="225"/>
      <c r="C26" s="225"/>
      <c r="D26" s="225"/>
      <c r="E26" s="225" t="s">
        <v>272</v>
      </c>
      <c r="F26" s="358"/>
      <c r="G26" s="358"/>
      <c r="H26" s="358"/>
      <c r="I26" s="358"/>
      <c r="J26" s="226"/>
      <c r="K26" s="203"/>
      <c r="L26" s="203"/>
      <c r="M26" s="203"/>
      <c r="N26" s="203"/>
      <c r="O26" s="225"/>
    </row>
    <row r="27" spans="1:15">
      <c r="A27" s="201"/>
      <c r="B27" s="201"/>
      <c r="C27" s="201"/>
      <c r="D27" s="201"/>
      <c r="E27" s="201"/>
      <c r="F27" s="201"/>
      <c r="G27" s="201"/>
      <c r="H27" s="201"/>
      <c r="I27" s="201"/>
      <c r="J27" s="201"/>
      <c r="K27" s="201"/>
      <c r="L27" s="201"/>
      <c r="M27" s="201"/>
      <c r="N27" s="201"/>
      <c r="O27" s="201"/>
    </row>
    <row r="28" spans="1:15">
      <c r="A28" s="201"/>
      <c r="B28" s="201"/>
      <c r="C28" s="201"/>
      <c r="D28" s="201"/>
      <c r="E28" s="201"/>
      <c r="F28" s="201"/>
      <c r="G28" s="201"/>
      <c r="H28" s="201"/>
      <c r="I28" s="201"/>
      <c r="J28" s="201"/>
      <c r="K28" s="201"/>
      <c r="L28" s="201"/>
      <c r="M28" s="201"/>
      <c r="N28" s="201"/>
      <c r="O28" s="201"/>
    </row>
    <row r="29" spans="1:15">
      <c r="A29" s="201"/>
      <c r="B29" s="201"/>
      <c r="C29" s="201"/>
      <c r="D29" s="201"/>
      <c r="E29" s="201"/>
      <c r="F29" s="201"/>
      <c r="G29" s="201"/>
      <c r="H29" s="201"/>
      <c r="I29" s="201"/>
      <c r="J29" s="201"/>
      <c r="K29" s="201"/>
      <c r="L29" s="201"/>
      <c r="M29" s="201"/>
      <c r="N29" s="201"/>
      <c r="O29" s="201"/>
    </row>
    <row r="30" spans="1:15">
      <c r="A30" s="201"/>
      <c r="B30" s="201"/>
      <c r="C30" s="201"/>
      <c r="D30" s="201"/>
      <c r="E30" s="201"/>
      <c r="F30" s="201"/>
      <c r="G30" s="201"/>
      <c r="H30" s="201"/>
      <c r="I30" s="201"/>
      <c r="J30" s="201"/>
      <c r="K30" s="201"/>
      <c r="L30" s="201"/>
      <c r="M30" s="201"/>
      <c r="N30" s="201"/>
      <c r="O30" s="201"/>
    </row>
  </sheetData>
  <mergeCells count="17">
    <mergeCell ref="J17:K17"/>
    <mergeCell ref="J15:K15"/>
    <mergeCell ref="J13:K13"/>
    <mergeCell ref="E10:F10"/>
    <mergeCell ref="L10:M10"/>
    <mergeCell ref="B11:E11"/>
    <mergeCell ref="A13:C13"/>
    <mergeCell ref="A15:C15"/>
    <mergeCell ref="A17:C17"/>
    <mergeCell ref="A25:C25"/>
    <mergeCell ref="F25:I26"/>
    <mergeCell ref="J23:K23"/>
    <mergeCell ref="J21:K21"/>
    <mergeCell ref="J19:K19"/>
    <mergeCell ref="A23:C23"/>
    <mergeCell ref="A19:C19"/>
    <mergeCell ref="A21:C21"/>
  </mergeCells>
  <phoneticPr fontId="6"/>
  <pageMargins left="0.7" right="0.7" top="0.75" bottom="0.75" header="0.3" footer="0.3"/>
  <pageSetup paperSize="9" scale="96"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L39"/>
  <sheetViews>
    <sheetView view="pageBreakPreview" zoomScaleNormal="100" zoomScaleSheetLayoutView="100" workbookViewId="0">
      <selection activeCell="C4" sqref="C4"/>
    </sheetView>
  </sheetViews>
  <sheetFormatPr defaultRowHeight="18.75"/>
  <cols>
    <col min="1" max="1" width="1.5" customWidth="1"/>
    <col min="2" max="2" width="4.5" customWidth="1"/>
    <col min="3" max="3" width="17.875" customWidth="1"/>
    <col min="4" max="4" width="5.125" customWidth="1"/>
    <col min="5" max="5" width="8.375" customWidth="1"/>
    <col min="6" max="6" width="17.625" customWidth="1"/>
    <col min="7" max="7" width="19.625" customWidth="1"/>
    <col min="8" max="8" width="7.375" customWidth="1"/>
    <col min="9" max="9" width="15.25" customWidth="1"/>
    <col min="10" max="10" width="7.125" customWidth="1"/>
    <col min="11" max="11" width="6.125" customWidth="1"/>
    <col min="12" max="12" width="10.875" customWidth="1"/>
    <col min="13" max="13" width="3" customWidth="1"/>
  </cols>
  <sheetData>
    <row r="1" spans="1:12" ht="28.5" customHeight="1">
      <c r="A1" s="42" t="s">
        <v>37</v>
      </c>
    </row>
    <row r="2" spans="1:12" ht="27.75" customHeight="1">
      <c r="B2" s="666" t="s">
        <v>363</v>
      </c>
      <c r="C2" s="666"/>
      <c r="D2" s="666"/>
      <c r="E2" s="666"/>
      <c r="F2" s="666"/>
      <c r="G2" s="666"/>
      <c r="H2" s="666"/>
      <c r="I2" s="666"/>
      <c r="J2" s="666"/>
      <c r="K2" s="666"/>
      <c r="L2" s="666"/>
    </row>
    <row r="3" spans="1:12" ht="54.75" customHeight="1">
      <c r="B3" s="297" t="s">
        <v>33</v>
      </c>
      <c r="C3" s="298" t="s">
        <v>34</v>
      </c>
      <c r="D3" s="299" t="s">
        <v>35</v>
      </c>
      <c r="E3" s="300" t="s">
        <v>364</v>
      </c>
      <c r="F3" s="301" t="s">
        <v>439</v>
      </c>
      <c r="G3" s="298" t="s">
        <v>36</v>
      </c>
      <c r="H3" s="298" t="s">
        <v>402</v>
      </c>
      <c r="I3" s="302" t="s">
        <v>440</v>
      </c>
      <c r="J3" s="302" t="s">
        <v>365</v>
      </c>
      <c r="K3" s="302" t="s">
        <v>441</v>
      </c>
      <c r="L3" s="302" t="s">
        <v>442</v>
      </c>
    </row>
    <row r="4" spans="1:12" ht="69.75" customHeight="1">
      <c r="B4" s="303">
        <v>1</v>
      </c>
      <c r="C4" s="306"/>
      <c r="D4" s="304"/>
      <c r="E4" s="304"/>
      <c r="F4" s="307"/>
      <c r="G4" s="308"/>
      <c r="H4" s="305"/>
      <c r="I4" s="307"/>
      <c r="J4" s="307"/>
      <c r="K4" s="307"/>
      <c r="L4" s="307"/>
    </row>
    <row r="5" spans="1:12" ht="69.75" customHeight="1">
      <c r="B5" s="303">
        <v>2</v>
      </c>
      <c r="C5" s="306"/>
      <c r="D5" s="304"/>
      <c r="E5" s="304"/>
      <c r="F5" s="307"/>
      <c r="G5" s="308"/>
      <c r="H5" s="305"/>
      <c r="I5" s="307"/>
      <c r="J5" s="307"/>
      <c r="K5" s="307"/>
      <c r="L5" s="307"/>
    </row>
    <row r="6" spans="1:12" ht="69.75" customHeight="1">
      <c r="B6" s="303">
        <v>3</v>
      </c>
      <c r="C6" s="306"/>
      <c r="D6" s="304"/>
      <c r="E6" s="304"/>
      <c r="F6" s="307"/>
      <c r="G6" s="308"/>
      <c r="H6" s="305"/>
      <c r="I6" s="307"/>
      <c r="J6" s="307"/>
      <c r="K6" s="307"/>
      <c r="L6" s="307"/>
    </row>
    <row r="7" spans="1:12" ht="69.75" customHeight="1">
      <c r="B7" s="303">
        <v>4</v>
      </c>
      <c r="C7" s="306"/>
      <c r="D7" s="304"/>
      <c r="E7" s="304"/>
      <c r="F7" s="307"/>
      <c r="G7" s="308"/>
      <c r="H7" s="305"/>
      <c r="I7" s="307"/>
      <c r="J7" s="307"/>
      <c r="K7" s="307"/>
      <c r="L7" s="307"/>
    </row>
    <row r="8" spans="1:12" ht="69.75" customHeight="1">
      <c r="B8" s="303">
        <v>5</v>
      </c>
      <c r="C8" s="306"/>
      <c r="D8" s="304"/>
      <c r="E8" s="304"/>
      <c r="F8" s="307"/>
      <c r="G8" s="308"/>
      <c r="H8" s="305"/>
      <c r="I8" s="307"/>
      <c r="J8" s="307"/>
      <c r="K8" s="307"/>
      <c r="L8" s="307"/>
    </row>
    <row r="9" spans="1:12" ht="69.75" customHeight="1">
      <c r="B9" s="303">
        <v>6</v>
      </c>
      <c r="C9" s="306"/>
      <c r="D9" s="304"/>
      <c r="E9" s="304"/>
      <c r="F9" s="307"/>
      <c r="G9" s="308"/>
      <c r="H9" s="305"/>
      <c r="I9" s="307"/>
      <c r="J9" s="307"/>
      <c r="K9" s="307"/>
      <c r="L9" s="307"/>
    </row>
    <row r="10" spans="1:12" ht="69.75" customHeight="1">
      <c r="B10" s="303">
        <v>7</v>
      </c>
      <c r="C10" s="306"/>
      <c r="D10" s="304"/>
      <c r="E10" s="304"/>
      <c r="F10" s="307"/>
      <c r="G10" s="308"/>
      <c r="H10" s="305"/>
      <c r="I10" s="307"/>
      <c r="J10" s="307"/>
      <c r="K10" s="307"/>
      <c r="L10" s="307"/>
    </row>
    <row r="11" spans="1:12" ht="69.75" customHeight="1">
      <c r="B11" s="303">
        <v>8</v>
      </c>
      <c r="C11" s="306"/>
      <c r="D11" s="304"/>
      <c r="E11" s="304"/>
      <c r="F11" s="307"/>
      <c r="G11" s="308"/>
      <c r="H11" s="305"/>
      <c r="I11" s="307"/>
      <c r="J11" s="307"/>
      <c r="K11" s="307"/>
      <c r="L11" s="307"/>
    </row>
    <row r="12" spans="1:12" ht="69.75" customHeight="1">
      <c r="B12" s="303">
        <v>9</v>
      </c>
      <c r="C12" s="306"/>
      <c r="D12" s="304"/>
      <c r="E12" s="304"/>
      <c r="F12" s="307"/>
      <c r="G12" s="308"/>
      <c r="H12" s="305"/>
      <c r="I12" s="307"/>
      <c r="J12" s="307"/>
      <c r="K12" s="307"/>
      <c r="L12" s="307"/>
    </row>
    <row r="13" spans="1:12" ht="69.75" customHeight="1">
      <c r="B13" s="303">
        <v>10</v>
      </c>
      <c r="C13" s="306"/>
      <c r="D13" s="304"/>
      <c r="E13" s="304"/>
      <c r="F13" s="307"/>
      <c r="G13" s="308"/>
      <c r="H13" s="305"/>
      <c r="I13" s="307"/>
      <c r="J13" s="307"/>
      <c r="K13" s="307"/>
      <c r="L13" s="307"/>
    </row>
    <row r="14" spans="1:12" ht="69.75" customHeight="1">
      <c r="B14" s="303">
        <v>11</v>
      </c>
      <c r="C14" s="306"/>
      <c r="D14" s="304"/>
      <c r="E14" s="304"/>
      <c r="F14" s="307"/>
      <c r="G14" s="308"/>
      <c r="H14" s="305"/>
      <c r="I14" s="307"/>
      <c r="J14" s="307"/>
      <c r="K14" s="307"/>
      <c r="L14" s="307"/>
    </row>
    <row r="15" spans="1:12" ht="69.75" customHeight="1">
      <c r="B15" s="303">
        <v>12</v>
      </c>
      <c r="C15" s="306"/>
      <c r="D15" s="304"/>
      <c r="E15" s="304"/>
      <c r="F15" s="307"/>
      <c r="G15" s="308"/>
      <c r="H15" s="305"/>
      <c r="I15" s="307"/>
      <c r="J15" s="307"/>
      <c r="K15" s="307"/>
      <c r="L15" s="307"/>
    </row>
    <row r="16" spans="1:12" ht="69.75" customHeight="1">
      <c r="B16" s="303">
        <v>13</v>
      </c>
      <c r="C16" s="306"/>
      <c r="D16" s="304"/>
      <c r="E16" s="304"/>
      <c r="F16" s="307"/>
      <c r="G16" s="308"/>
      <c r="H16" s="305"/>
      <c r="I16" s="307"/>
      <c r="J16" s="307"/>
      <c r="K16" s="307"/>
      <c r="L16" s="307"/>
    </row>
    <row r="17" spans="2:12" ht="69.75" customHeight="1">
      <c r="B17" s="303">
        <v>14</v>
      </c>
      <c r="C17" s="306"/>
      <c r="D17" s="304"/>
      <c r="E17" s="304"/>
      <c r="F17" s="307"/>
      <c r="G17" s="308"/>
      <c r="H17" s="305"/>
      <c r="I17" s="307"/>
      <c r="J17" s="307"/>
      <c r="K17" s="307"/>
      <c r="L17" s="307"/>
    </row>
    <row r="18" spans="2:12" ht="69.75" customHeight="1">
      <c r="B18" s="303">
        <v>15</v>
      </c>
      <c r="C18" s="306"/>
      <c r="D18" s="304"/>
      <c r="E18" s="304"/>
      <c r="F18" s="307"/>
      <c r="G18" s="308"/>
      <c r="H18" s="305"/>
      <c r="I18" s="307"/>
      <c r="J18" s="307"/>
      <c r="K18" s="307"/>
      <c r="L18" s="307"/>
    </row>
    <row r="19" spans="2:12" ht="69.75" customHeight="1">
      <c r="B19" s="303">
        <v>16</v>
      </c>
      <c r="C19" s="306"/>
      <c r="D19" s="304"/>
      <c r="E19" s="304"/>
      <c r="F19" s="307"/>
      <c r="G19" s="308"/>
      <c r="H19" s="305"/>
      <c r="I19" s="307"/>
      <c r="J19" s="307"/>
      <c r="K19" s="307"/>
      <c r="L19" s="307"/>
    </row>
    <row r="20" spans="2:12" ht="69.75" customHeight="1">
      <c r="B20" s="303">
        <v>17</v>
      </c>
      <c r="C20" s="306"/>
      <c r="D20" s="304"/>
      <c r="E20" s="304"/>
      <c r="F20" s="307"/>
      <c r="G20" s="308"/>
      <c r="H20" s="305"/>
      <c r="I20" s="307"/>
      <c r="J20" s="307"/>
      <c r="K20" s="307"/>
      <c r="L20" s="307"/>
    </row>
    <row r="21" spans="2:12" ht="69.75" customHeight="1">
      <c r="B21" s="303">
        <v>18</v>
      </c>
      <c r="C21" s="306"/>
      <c r="D21" s="304"/>
      <c r="E21" s="304"/>
      <c r="F21" s="307"/>
      <c r="G21" s="308"/>
      <c r="H21" s="305"/>
      <c r="I21" s="307"/>
      <c r="J21" s="307"/>
      <c r="K21" s="307"/>
      <c r="L21" s="307"/>
    </row>
    <row r="22" spans="2:12" ht="69.75" customHeight="1">
      <c r="B22" s="303">
        <v>19</v>
      </c>
      <c r="C22" s="306"/>
      <c r="D22" s="304"/>
      <c r="E22" s="304"/>
      <c r="F22" s="307"/>
      <c r="G22" s="308"/>
      <c r="H22" s="305"/>
      <c r="I22" s="307"/>
      <c r="J22" s="307"/>
      <c r="K22" s="307"/>
      <c r="L22" s="307"/>
    </row>
    <row r="23" spans="2:12" ht="69.75" customHeight="1">
      <c r="B23" s="303">
        <v>20</v>
      </c>
      <c r="C23" s="306"/>
      <c r="D23" s="304"/>
      <c r="E23" s="304"/>
      <c r="F23" s="307"/>
      <c r="G23" s="308"/>
      <c r="H23" s="305"/>
      <c r="I23" s="307"/>
      <c r="J23" s="307"/>
      <c r="K23" s="307"/>
      <c r="L23" s="307"/>
    </row>
    <row r="24" spans="2:12" ht="69.75" customHeight="1">
      <c r="B24" s="303">
        <v>21</v>
      </c>
      <c r="C24" s="306"/>
      <c r="D24" s="304"/>
      <c r="E24" s="304"/>
      <c r="F24" s="307"/>
      <c r="G24" s="308"/>
      <c r="H24" s="305"/>
      <c r="I24" s="307"/>
      <c r="J24" s="307"/>
      <c r="K24" s="307"/>
      <c r="L24" s="307"/>
    </row>
    <row r="25" spans="2:12" ht="69.75" customHeight="1">
      <c r="B25" s="303">
        <v>22</v>
      </c>
      <c r="C25" s="306"/>
      <c r="D25" s="304"/>
      <c r="E25" s="304"/>
      <c r="F25" s="307"/>
      <c r="G25" s="308"/>
      <c r="H25" s="305"/>
      <c r="I25" s="307"/>
      <c r="J25" s="307"/>
      <c r="K25" s="307"/>
      <c r="L25" s="307"/>
    </row>
    <row r="26" spans="2:12" ht="69.75" customHeight="1">
      <c r="B26" s="303">
        <v>23</v>
      </c>
      <c r="C26" s="306"/>
      <c r="D26" s="304"/>
      <c r="E26" s="304"/>
      <c r="F26" s="307"/>
      <c r="G26" s="308"/>
      <c r="H26" s="305"/>
      <c r="I26" s="307"/>
      <c r="J26" s="307"/>
      <c r="K26" s="307"/>
      <c r="L26" s="307"/>
    </row>
    <row r="27" spans="2:12" ht="69.75" customHeight="1">
      <c r="B27" s="303">
        <v>24</v>
      </c>
      <c r="C27" s="306"/>
      <c r="D27" s="304"/>
      <c r="E27" s="304"/>
      <c r="F27" s="307"/>
      <c r="G27" s="308"/>
      <c r="H27" s="305"/>
      <c r="I27" s="307"/>
      <c r="J27" s="307"/>
      <c r="K27" s="307"/>
      <c r="L27" s="307"/>
    </row>
    <row r="28" spans="2:12">
      <c r="B28" s="320"/>
      <c r="C28" s="322"/>
      <c r="D28" s="322" t="s">
        <v>406</v>
      </c>
      <c r="E28" s="125">
        <f>+COUNTIF($E$4:$E$27,D28)</f>
        <v>0</v>
      </c>
      <c r="F28" s="322" t="s">
        <v>408</v>
      </c>
      <c r="G28" s="125">
        <f>+COUNTIF($F$4:$F$27,F28)</f>
        <v>0</v>
      </c>
      <c r="H28" s="322"/>
      <c r="I28" s="322"/>
      <c r="J28" s="291"/>
      <c r="K28">
        <f>+COUNTIF(K3:K27,"○")</f>
        <v>0</v>
      </c>
    </row>
    <row r="29" spans="2:12">
      <c r="B29" s="323"/>
      <c r="C29" s="323"/>
      <c r="D29" s="323" t="s">
        <v>407</v>
      </c>
      <c r="E29" s="125">
        <f>+COUNTIF($E$4:$E$27,D29)</f>
        <v>0</v>
      </c>
      <c r="F29" s="323" t="s">
        <v>438</v>
      </c>
      <c r="G29" s="125">
        <f>+COUNTIF($F$4:$F$27,F29)</f>
        <v>0</v>
      </c>
      <c r="H29" s="323"/>
      <c r="I29" s="323"/>
      <c r="J29" s="292"/>
    </row>
    <row r="30" spans="2:12">
      <c r="F30" s="322" t="s">
        <v>409</v>
      </c>
      <c r="G30" s="125">
        <f>+COUNTIF($F$4:$F$27,F30)</f>
        <v>0</v>
      </c>
    </row>
    <row r="31" spans="2:12">
      <c r="C31" t="s">
        <v>366</v>
      </c>
    </row>
    <row r="32" spans="2:12">
      <c r="C32" t="s">
        <v>367</v>
      </c>
    </row>
    <row r="33" spans="3:3">
      <c r="C33" t="s">
        <v>368</v>
      </c>
    </row>
    <row r="34" spans="3:3">
      <c r="C34" t="s">
        <v>369</v>
      </c>
    </row>
    <row r="35" spans="3:3">
      <c r="C35" t="s">
        <v>370</v>
      </c>
    </row>
    <row r="36" spans="3:3">
      <c r="C36" t="s">
        <v>371</v>
      </c>
    </row>
    <row r="37" spans="3:3">
      <c r="C37" t="s">
        <v>372</v>
      </c>
    </row>
    <row r="38" spans="3:3">
      <c r="C38" t="s">
        <v>373</v>
      </c>
    </row>
    <row r="39" spans="3:3">
      <c r="C39" t="s">
        <v>48</v>
      </c>
    </row>
  </sheetData>
  <mergeCells count="1">
    <mergeCell ref="B2:L2"/>
  </mergeCells>
  <phoneticPr fontId="6"/>
  <dataValidations count="5">
    <dataValidation type="list" allowBlank="1" showInputMessage="1" showErrorMessage="1" sqref="K4:K27">
      <formula1>"○"</formula1>
    </dataValidation>
    <dataValidation type="list" allowBlank="1" showInputMessage="1" showErrorMessage="1" sqref="G4:G27">
      <formula1>$C$30:$C$39</formula1>
    </dataValidation>
    <dataValidation type="list" allowBlank="1" showInputMessage="1" showErrorMessage="1" sqref="E4:E27">
      <formula1>"常勤,非常勤"</formula1>
    </dataValidation>
    <dataValidation type="list" allowBlank="1" showInputMessage="1" showErrorMessage="1" sqref="D4">
      <formula1>"男,女"</formula1>
    </dataValidation>
    <dataValidation type="list" allowBlank="1" showInputMessage="1" showErrorMessage="1" sqref="F4:F27">
      <formula1>"放課後児童支援員,令和７年度研修修了予定者,補助員 "</formula1>
    </dataValidation>
  </dataValidations>
  <pageMargins left="0.70866141732283472" right="0.70866141732283472" top="0.74803149606299213" bottom="0.74803149606299213" header="0.31496062992125984" footer="0.31496062992125984"/>
  <pageSetup paperSize="9" scale="65" fitToHeight="2" orientation="portrait" blackAndWhite="1" r:id="rId1"/>
  <rowBreaks count="1" manualBreakCount="1">
    <brk id="15" max="11"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O19"/>
  <sheetViews>
    <sheetView view="pageBreakPreview" zoomScale="93" zoomScaleNormal="100" zoomScaleSheetLayoutView="93" workbookViewId="0">
      <selection activeCell="C28" sqref="C28"/>
    </sheetView>
  </sheetViews>
  <sheetFormatPr defaultRowHeight="18.75"/>
  <cols>
    <col min="1" max="6" width="11.75" customWidth="1"/>
    <col min="7" max="7" width="6.25" bestFit="1" customWidth="1"/>
    <col min="8" max="8" width="2.875" customWidth="1"/>
    <col min="9" max="9" width="11.75" customWidth="1"/>
    <col min="10" max="10" width="1.625" customWidth="1"/>
    <col min="11" max="11" width="5.625" customWidth="1"/>
    <col min="12" max="12" width="2.875" customWidth="1"/>
    <col min="13" max="14" width="5.625" customWidth="1"/>
    <col min="15" max="15" width="13.125" bestFit="1" customWidth="1"/>
  </cols>
  <sheetData>
    <row r="1" spans="1:15" ht="19.5" customHeight="1">
      <c r="A1" t="s">
        <v>301</v>
      </c>
    </row>
    <row r="2" spans="1:15" ht="19.5" customHeight="1">
      <c r="A2" t="s">
        <v>394</v>
      </c>
      <c r="E2" s="162" t="s">
        <v>297</v>
      </c>
      <c r="F2" s="161">
        <f>O6+O8+O10+O12+O14+O16</f>
        <v>0</v>
      </c>
      <c r="G2" s="160"/>
      <c r="H2" s="160"/>
    </row>
    <row r="3" spans="1:15" ht="19.5" customHeight="1">
      <c r="E3" s="670" t="s">
        <v>298</v>
      </c>
      <c r="F3" s="670"/>
      <c r="G3" s="285">
        <f>O6</f>
        <v>0</v>
      </c>
      <c r="H3" s="285"/>
      <c r="I3" s="286" t="s">
        <v>295</v>
      </c>
      <c r="J3" s="287"/>
      <c r="K3" s="287"/>
      <c r="L3" s="671">
        <f>O8+O10+O12+O14+O16</f>
        <v>0</v>
      </c>
      <c r="M3" s="672"/>
      <c r="N3" s="287" t="s">
        <v>94</v>
      </c>
    </row>
    <row r="4" spans="1:15" ht="19.5" customHeight="1">
      <c r="A4" t="s">
        <v>294</v>
      </c>
      <c r="B4" s="673">
        <f>+様式１!C11</f>
        <v>0</v>
      </c>
      <c r="C4" s="673"/>
      <c r="D4" s="673"/>
      <c r="E4" s="673"/>
      <c r="G4" s="14"/>
      <c r="H4" s="14"/>
      <c r="I4" s="46"/>
      <c r="J4" s="46"/>
      <c r="O4" s="159"/>
    </row>
    <row r="5" spans="1:15" ht="19.5" customHeight="1">
      <c r="O5" t="s">
        <v>292</v>
      </c>
    </row>
    <row r="6" spans="1:15" ht="19.5" customHeight="1">
      <c r="A6" s="667" t="s">
        <v>291</v>
      </c>
      <c r="B6" s="667"/>
      <c r="C6" s="668"/>
      <c r="D6" s="282">
        <f>+様式6!R85</f>
        <v>0</v>
      </c>
      <c r="E6" t="s">
        <v>13</v>
      </c>
      <c r="F6" s="152" t="s">
        <v>280</v>
      </c>
      <c r="G6" s="158" t="s">
        <v>290</v>
      </c>
      <c r="H6" s="153" t="s">
        <v>47</v>
      </c>
      <c r="I6" s="152" t="s">
        <v>278</v>
      </c>
      <c r="J6" s="669">
        <f>D6*6/6</f>
        <v>0</v>
      </c>
      <c r="K6" s="669"/>
      <c r="L6" t="s">
        <v>277</v>
      </c>
      <c r="O6" s="163">
        <f>ROUNDUP(D6*6/6,0)</f>
        <v>0</v>
      </c>
    </row>
    <row r="7" spans="1:15" ht="19.5" customHeight="1">
      <c r="D7" s="283"/>
      <c r="F7" s="152"/>
      <c r="G7" s="152"/>
      <c r="H7" s="152"/>
      <c r="I7" s="152"/>
      <c r="J7" s="152"/>
      <c r="K7" s="155"/>
    </row>
    <row r="8" spans="1:15" ht="19.5" customHeight="1">
      <c r="A8" s="667" t="s">
        <v>289</v>
      </c>
      <c r="B8" s="667"/>
      <c r="C8" s="668"/>
      <c r="D8" s="284">
        <f>+様式6!R86</f>
        <v>0</v>
      </c>
      <c r="E8" t="s">
        <v>13</v>
      </c>
      <c r="F8" s="152" t="s">
        <v>280</v>
      </c>
      <c r="G8" s="157" t="s">
        <v>288</v>
      </c>
      <c r="H8" s="153" t="s">
        <v>47</v>
      </c>
      <c r="I8" s="152" t="s">
        <v>278</v>
      </c>
      <c r="J8" s="669">
        <f>D8*5/6</f>
        <v>0</v>
      </c>
      <c r="K8" s="669"/>
      <c r="L8" t="s">
        <v>277</v>
      </c>
      <c r="O8" s="163">
        <f>ROUNDUP(D8*5/6,0)</f>
        <v>0</v>
      </c>
    </row>
    <row r="9" spans="1:15" ht="19.5" customHeight="1">
      <c r="D9" s="283"/>
      <c r="F9" s="152"/>
      <c r="G9" s="152"/>
      <c r="H9" s="152"/>
      <c r="I9" s="152"/>
      <c r="J9" s="152"/>
      <c r="K9" s="155"/>
    </row>
    <row r="10" spans="1:15" ht="19.5" customHeight="1">
      <c r="A10" s="667" t="s">
        <v>287</v>
      </c>
      <c r="B10" s="667"/>
      <c r="C10" s="668"/>
      <c r="D10" s="284">
        <f>+様式6!R87</f>
        <v>0</v>
      </c>
      <c r="E10" t="s">
        <v>13</v>
      </c>
      <c r="F10" s="152" t="s">
        <v>280</v>
      </c>
      <c r="G10" s="156" t="s">
        <v>286</v>
      </c>
      <c r="H10" s="153" t="s">
        <v>47</v>
      </c>
      <c r="I10" s="152" t="s">
        <v>278</v>
      </c>
      <c r="J10" s="669">
        <f>D10*4/6</f>
        <v>0</v>
      </c>
      <c r="K10" s="669"/>
      <c r="L10" t="s">
        <v>277</v>
      </c>
      <c r="O10" s="163">
        <f>ROUNDUP(D10*4/6,0)</f>
        <v>0</v>
      </c>
    </row>
    <row r="11" spans="1:15" ht="19.5" customHeight="1">
      <c r="D11" s="283"/>
      <c r="K11" s="155"/>
    </row>
    <row r="12" spans="1:15" ht="19.5" customHeight="1">
      <c r="A12" s="667" t="s">
        <v>285</v>
      </c>
      <c r="B12" s="667"/>
      <c r="C12" s="668"/>
      <c r="D12" s="284">
        <f>+様式6!R88</f>
        <v>0</v>
      </c>
      <c r="E12" t="s">
        <v>13</v>
      </c>
      <c r="F12" s="152" t="s">
        <v>280</v>
      </c>
      <c r="G12" s="153" t="s">
        <v>284</v>
      </c>
      <c r="H12" s="153" t="s">
        <v>47</v>
      </c>
      <c r="I12" s="152" t="s">
        <v>278</v>
      </c>
      <c r="J12" s="669">
        <f>D12*3/6</f>
        <v>0</v>
      </c>
      <c r="K12" s="669"/>
      <c r="L12" t="s">
        <v>277</v>
      </c>
      <c r="O12" s="163">
        <f>ROUNDUP(D12*3/6,0)</f>
        <v>0</v>
      </c>
    </row>
    <row r="13" spans="1:15" ht="19.5" customHeight="1">
      <c r="D13" s="283"/>
      <c r="K13" s="155"/>
    </row>
    <row r="14" spans="1:15" ht="19.5" customHeight="1">
      <c r="A14" s="667" t="s">
        <v>283</v>
      </c>
      <c r="B14" s="667"/>
      <c r="C14" s="668"/>
      <c r="D14" s="284">
        <f>+様式6!R89</f>
        <v>0</v>
      </c>
      <c r="E14" t="s">
        <v>13</v>
      </c>
      <c r="F14" s="152" t="s">
        <v>280</v>
      </c>
      <c r="G14" s="153" t="s">
        <v>282</v>
      </c>
      <c r="H14" s="153" t="s">
        <v>47</v>
      </c>
      <c r="I14" s="152" t="s">
        <v>278</v>
      </c>
      <c r="J14" s="669">
        <f>D14*2/6</f>
        <v>0</v>
      </c>
      <c r="K14" s="669"/>
      <c r="L14" t="s">
        <v>277</v>
      </c>
      <c r="O14" s="163">
        <f>ROUNDUP(D14*2/6,0)</f>
        <v>0</v>
      </c>
    </row>
    <row r="15" spans="1:15" ht="19.5" customHeight="1">
      <c r="D15" s="283"/>
      <c r="K15" s="155"/>
    </row>
    <row r="16" spans="1:15" ht="19.5" customHeight="1">
      <c r="A16" s="667" t="s">
        <v>281</v>
      </c>
      <c r="B16" s="667"/>
      <c r="C16" s="668"/>
      <c r="D16" s="284">
        <f>+様式6!R90</f>
        <v>0</v>
      </c>
      <c r="E16" t="s">
        <v>13</v>
      </c>
      <c r="F16" s="152" t="s">
        <v>280</v>
      </c>
      <c r="G16" s="153" t="s">
        <v>279</v>
      </c>
      <c r="H16" s="153" t="s">
        <v>47</v>
      </c>
      <c r="I16" s="152" t="s">
        <v>278</v>
      </c>
      <c r="J16" s="669">
        <f>D16*1/6</f>
        <v>0</v>
      </c>
      <c r="K16" s="669"/>
      <c r="L16" t="s">
        <v>277</v>
      </c>
      <c r="O16" s="163">
        <f>ROUNDUP(D16*1/6,0)</f>
        <v>0</v>
      </c>
    </row>
    <row r="17" spans="1:15" ht="19.5" customHeight="1">
      <c r="K17" t="s">
        <v>276</v>
      </c>
      <c r="L17" s="151"/>
      <c r="M17" s="151"/>
      <c r="N17" s="151"/>
      <c r="O17" s="151"/>
    </row>
    <row r="18" spans="1:15" ht="19.5" customHeight="1">
      <c r="A18" s="667" t="s">
        <v>275</v>
      </c>
      <c r="B18" s="667"/>
      <c r="C18" s="668"/>
      <c r="D18" s="154">
        <f>D6+D8+D10+D12+D14+D16</f>
        <v>0</v>
      </c>
      <c r="E18" t="s">
        <v>274</v>
      </c>
      <c r="F18" s="674" t="s">
        <v>273</v>
      </c>
      <c r="G18" s="675"/>
      <c r="H18" s="675"/>
      <c r="I18" s="675"/>
      <c r="L18" s="151"/>
      <c r="M18" s="151"/>
      <c r="N18" s="151"/>
      <c r="O18" s="151"/>
    </row>
    <row r="19" spans="1:15" ht="19.5" customHeight="1">
      <c r="A19" s="150"/>
      <c r="B19" s="150"/>
      <c r="C19" s="150"/>
      <c r="D19" s="150"/>
      <c r="E19" s="150" t="s">
        <v>272</v>
      </c>
      <c r="F19" s="676"/>
      <c r="G19" s="676"/>
      <c r="H19" s="676"/>
      <c r="I19" s="676"/>
      <c r="J19" s="3"/>
      <c r="O19" s="150"/>
    </row>
  </sheetData>
  <mergeCells count="17">
    <mergeCell ref="A16:C16"/>
    <mergeCell ref="J16:K16"/>
    <mergeCell ref="A18:C18"/>
    <mergeCell ref="F18:I19"/>
    <mergeCell ref="A10:C10"/>
    <mergeCell ref="J10:K10"/>
    <mergeCell ref="A12:C12"/>
    <mergeCell ref="J12:K12"/>
    <mergeCell ref="A14:C14"/>
    <mergeCell ref="J14:K14"/>
    <mergeCell ref="A8:C8"/>
    <mergeCell ref="J8:K8"/>
    <mergeCell ref="E3:F3"/>
    <mergeCell ref="L3:M3"/>
    <mergeCell ref="B4:E4"/>
    <mergeCell ref="A6:C6"/>
    <mergeCell ref="J6:K6"/>
  </mergeCells>
  <phoneticPr fontId="6"/>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A1:S90"/>
  <sheetViews>
    <sheetView view="pageBreakPreview" zoomScaleNormal="100" workbookViewId="0">
      <selection activeCell="B5" sqref="B5"/>
    </sheetView>
  </sheetViews>
  <sheetFormatPr defaultRowHeight="13.5"/>
  <cols>
    <col min="1" max="1" width="3.875" style="125" customWidth="1"/>
    <col min="2" max="2" width="13.875" style="125" customWidth="1"/>
    <col min="3" max="3" width="8.5" style="125" customWidth="1"/>
    <col min="4" max="5" width="4" style="125" customWidth="1"/>
    <col min="6" max="6" width="19.875" style="125" customWidth="1"/>
    <col min="7" max="8" width="9.625" style="125" customWidth="1"/>
    <col min="9" max="10" width="13.375" style="125" customWidth="1"/>
    <col min="11" max="12" width="6" style="125" customWidth="1"/>
    <col min="13" max="15" width="5.625" style="125" customWidth="1"/>
    <col min="16" max="16" width="13.875" style="125" customWidth="1"/>
    <col min="17" max="17" width="5.125" style="125" customWidth="1"/>
    <col min="18" max="18" width="9.875" style="125" customWidth="1"/>
    <col min="19" max="19" width="17.25" style="125" customWidth="1"/>
    <col min="20" max="16384" width="9" style="125"/>
  </cols>
  <sheetData>
    <row r="1" spans="1:19" ht="21.75" customHeight="1">
      <c r="A1" s="124" t="s">
        <v>221</v>
      </c>
      <c r="L1" s="126"/>
      <c r="M1" s="126" t="s">
        <v>222</v>
      </c>
      <c r="N1" s="126"/>
      <c r="O1" s="127"/>
      <c r="P1" s="373">
        <f>+様式１!C11</f>
        <v>0</v>
      </c>
      <c r="Q1" s="373"/>
      <c r="R1" s="373"/>
      <c r="S1" s="373"/>
    </row>
    <row r="2" spans="1:19" ht="3" customHeight="1">
      <c r="L2" s="128"/>
      <c r="M2" s="128"/>
      <c r="N2" s="128"/>
      <c r="O2" s="128"/>
      <c r="Q2" s="128"/>
      <c r="R2" s="128"/>
      <c r="S2" s="128"/>
    </row>
    <row r="3" spans="1:19" ht="34.5" customHeight="1">
      <c r="A3" s="366" t="s">
        <v>223</v>
      </c>
      <c r="B3" s="367" t="s">
        <v>224</v>
      </c>
      <c r="C3" s="366" t="s">
        <v>225</v>
      </c>
      <c r="D3" s="368" t="s">
        <v>226</v>
      </c>
      <c r="E3" s="364" t="s">
        <v>227</v>
      </c>
      <c r="F3" s="366" t="s">
        <v>228</v>
      </c>
      <c r="G3" s="366" t="s">
        <v>229</v>
      </c>
      <c r="H3" s="366"/>
      <c r="I3" s="366" t="s">
        <v>231</v>
      </c>
      <c r="J3" s="366"/>
      <c r="K3" s="379" t="s">
        <v>230</v>
      </c>
      <c r="L3" s="380"/>
      <c r="M3" s="374" t="s">
        <v>232</v>
      </c>
      <c r="N3" s="375"/>
      <c r="O3" s="376"/>
      <c r="P3" s="377" t="s">
        <v>233</v>
      </c>
      <c r="Q3" s="370" t="s">
        <v>234</v>
      </c>
      <c r="R3" s="378" t="s">
        <v>311</v>
      </c>
      <c r="S3" s="372" t="s">
        <v>375</v>
      </c>
    </row>
    <row r="4" spans="1:19" ht="24.75" customHeight="1">
      <c r="A4" s="366"/>
      <c r="B4" s="367"/>
      <c r="C4" s="366"/>
      <c r="D4" s="369"/>
      <c r="E4" s="365"/>
      <c r="F4" s="366"/>
      <c r="G4" s="129" t="s">
        <v>235</v>
      </c>
      <c r="H4" s="129" t="s">
        <v>236</v>
      </c>
      <c r="I4" s="129" t="s">
        <v>235</v>
      </c>
      <c r="J4" s="129" t="s">
        <v>236</v>
      </c>
      <c r="K4" s="326" t="s">
        <v>410</v>
      </c>
      <c r="L4" s="326" t="s">
        <v>404</v>
      </c>
      <c r="M4" s="130" t="s">
        <v>237</v>
      </c>
      <c r="N4" s="130" t="s">
        <v>238</v>
      </c>
      <c r="O4" s="130" t="s">
        <v>154</v>
      </c>
      <c r="P4" s="377"/>
      <c r="Q4" s="371"/>
      <c r="R4" s="367"/>
      <c r="S4" s="366"/>
    </row>
    <row r="5" spans="1:19" ht="25.5" customHeight="1">
      <c r="A5" s="231">
        <v>1</v>
      </c>
      <c r="B5" s="180"/>
      <c r="C5" s="180"/>
      <c r="D5" s="271"/>
      <c r="E5" s="271" t="s">
        <v>345</v>
      </c>
      <c r="F5" s="180"/>
      <c r="G5" s="180"/>
      <c r="H5" s="180"/>
      <c r="I5" s="180"/>
      <c r="J5" s="180"/>
      <c r="K5" s="271"/>
      <c r="L5" s="271"/>
      <c r="M5" s="180"/>
      <c r="N5" s="180"/>
      <c r="O5" s="180"/>
      <c r="P5" s="180"/>
      <c r="Q5" s="271"/>
      <c r="R5" s="230"/>
      <c r="S5" s="180"/>
    </row>
    <row r="6" spans="1:19" ht="25.5" customHeight="1">
      <c r="A6" s="232">
        <v>2</v>
      </c>
      <c r="B6" s="181"/>
      <c r="C6" s="181"/>
      <c r="D6" s="272"/>
      <c r="E6" s="272" t="s">
        <v>345</v>
      </c>
      <c r="F6" s="181"/>
      <c r="G6" s="181"/>
      <c r="H6" s="181"/>
      <c r="I6" s="181"/>
      <c r="J6" s="181"/>
      <c r="K6" s="272"/>
      <c r="L6" s="272"/>
      <c r="M6" s="181"/>
      <c r="N6" s="181"/>
      <c r="O6" s="181"/>
      <c r="P6" s="181"/>
      <c r="Q6" s="272"/>
      <c r="R6" s="230"/>
      <c r="S6" s="181"/>
    </row>
    <row r="7" spans="1:19" ht="25.5" customHeight="1">
      <c r="A7" s="232">
        <v>3</v>
      </c>
      <c r="B7" s="181"/>
      <c r="C7" s="181"/>
      <c r="D7" s="272"/>
      <c r="E7" s="272" t="s">
        <v>344</v>
      </c>
      <c r="F7" s="181"/>
      <c r="G7" s="181"/>
      <c r="H7" s="181"/>
      <c r="I7" s="181"/>
      <c r="J7" s="181"/>
      <c r="K7" s="272"/>
      <c r="L7" s="272"/>
      <c r="M7" s="181"/>
      <c r="N7" s="181"/>
      <c r="O7" s="181"/>
      <c r="P7" s="181"/>
      <c r="Q7" s="272"/>
      <c r="R7" s="230"/>
      <c r="S7" s="181"/>
    </row>
    <row r="8" spans="1:19" ht="25.5" customHeight="1">
      <c r="A8" s="232">
        <v>4</v>
      </c>
      <c r="B8" s="181"/>
      <c r="C8" s="181"/>
      <c r="D8" s="272"/>
      <c r="E8" s="272" t="s">
        <v>344</v>
      </c>
      <c r="F8" s="181"/>
      <c r="G8" s="181"/>
      <c r="H8" s="181"/>
      <c r="I8" s="181"/>
      <c r="J8" s="181"/>
      <c r="K8" s="272"/>
      <c r="L8" s="272"/>
      <c r="M8" s="181"/>
      <c r="N8" s="181"/>
      <c r="O8" s="181"/>
      <c r="P8" s="181"/>
      <c r="Q8" s="272"/>
      <c r="R8" s="230"/>
      <c r="S8" s="181"/>
    </row>
    <row r="9" spans="1:19" ht="25.5" customHeight="1">
      <c r="A9" s="232">
        <v>5</v>
      </c>
      <c r="B9" s="181"/>
      <c r="C9" s="181"/>
      <c r="D9" s="272"/>
      <c r="E9" s="272" t="s">
        <v>344</v>
      </c>
      <c r="F9" s="181"/>
      <c r="G9" s="181"/>
      <c r="H9" s="181"/>
      <c r="I9" s="181"/>
      <c r="J9" s="181"/>
      <c r="K9" s="272"/>
      <c r="L9" s="272"/>
      <c r="M9" s="181"/>
      <c r="N9" s="181"/>
      <c r="O9" s="181"/>
      <c r="P9" s="181"/>
      <c r="Q9" s="272"/>
      <c r="R9" s="230"/>
      <c r="S9" s="181"/>
    </row>
    <row r="10" spans="1:19" ht="25.5" customHeight="1">
      <c r="A10" s="232">
        <v>6</v>
      </c>
      <c r="B10" s="181"/>
      <c r="C10" s="181"/>
      <c r="D10" s="272"/>
      <c r="E10" s="272" t="s">
        <v>344</v>
      </c>
      <c r="F10" s="181"/>
      <c r="G10" s="181"/>
      <c r="H10" s="181"/>
      <c r="I10" s="181"/>
      <c r="J10" s="181"/>
      <c r="K10" s="272"/>
      <c r="L10" s="272"/>
      <c r="M10" s="181"/>
      <c r="N10" s="181"/>
      <c r="O10" s="181"/>
      <c r="P10" s="181"/>
      <c r="Q10" s="272"/>
      <c r="R10" s="230"/>
      <c r="S10" s="181"/>
    </row>
    <row r="11" spans="1:19" ht="25.5" customHeight="1">
      <c r="A11" s="232">
        <v>7</v>
      </c>
      <c r="B11" s="181"/>
      <c r="C11" s="181"/>
      <c r="D11" s="272"/>
      <c r="E11" s="272" t="s">
        <v>344</v>
      </c>
      <c r="F11" s="181"/>
      <c r="G11" s="181"/>
      <c r="H11" s="181"/>
      <c r="I11" s="181"/>
      <c r="J11" s="181"/>
      <c r="K11" s="272"/>
      <c r="L11" s="272"/>
      <c r="M11" s="181"/>
      <c r="N11" s="181"/>
      <c r="O11" s="181"/>
      <c r="P11" s="181"/>
      <c r="Q11" s="272"/>
      <c r="R11" s="230"/>
      <c r="S11" s="181"/>
    </row>
    <row r="12" spans="1:19" ht="25.5" customHeight="1">
      <c r="A12" s="232">
        <v>8</v>
      </c>
      <c r="B12" s="181"/>
      <c r="C12" s="181"/>
      <c r="D12" s="272"/>
      <c r="E12" s="272" t="s">
        <v>344</v>
      </c>
      <c r="F12" s="181"/>
      <c r="G12" s="181"/>
      <c r="H12" s="181"/>
      <c r="I12" s="181"/>
      <c r="J12" s="181"/>
      <c r="K12" s="272"/>
      <c r="L12" s="272"/>
      <c r="M12" s="181"/>
      <c r="N12" s="181"/>
      <c r="O12" s="181"/>
      <c r="P12" s="181"/>
      <c r="Q12" s="272"/>
      <c r="R12" s="230"/>
      <c r="S12" s="181"/>
    </row>
    <row r="13" spans="1:19" ht="25.5" customHeight="1">
      <c r="A13" s="232">
        <v>9</v>
      </c>
      <c r="B13" s="181"/>
      <c r="C13" s="181"/>
      <c r="D13" s="272"/>
      <c r="E13" s="272" t="s">
        <v>344</v>
      </c>
      <c r="F13" s="181"/>
      <c r="G13" s="181"/>
      <c r="H13" s="181"/>
      <c r="I13" s="181"/>
      <c r="J13" s="181"/>
      <c r="K13" s="272"/>
      <c r="L13" s="272"/>
      <c r="M13" s="181"/>
      <c r="N13" s="181"/>
      <c r="O13" s="181"/>
      <c r="P13" s="181"/>
      <c r="Q13" s="272"/>
      <c r="R13" s="230"/>
      <c r="S13" s="181"/>
    </row>
    <row r="14" spans="1:19" ht="25.5" customHeight="1">
      <c r="A14" s="232">
        <v>10</v>
      </c>
      <c r="B14" s="181"/>
      <c r="C14" s="181"/>
      <c r="D14" s="272"/>
      <c r="E14" s="272" t="s">
        <v>344</v>
      </c>
      <c r="F14" s="181"/>
      <c r="G14" s="181"/>
      <c r="H14" s="181"/>
      <c r="I14" s="181"/>
      <c r="J14" s="181"/>
      <c r="K14" s="272"/>
      <c r="L14" s="272"/>
      <c r="M14" s="181"/>
      <c r="N14" s="181"/>
      <c r="O14" s="181"/>
      <c r="P14" s="181"/>
      <c r="Q14" s="272"/>
      <c r="R14" s="230"/>
      <c r="S14" s="181"/>
    </row>
    <row r="15" spans="1:19" ht="25.5" customHeight="1">
      <c r="A15" s="232">
        <v>11</v>
      </c>
      <c r="B15" s="181"/>
      <c r="C15" s="181"/>
      <c r="D15" s="272"/>
      <c r="E15" s="272" t="s">
        <v>344</v>
      </c>
      <c r="F15" s="181"/>
      <c r="G15" s="181"/>
      <c r="H15" s="181"/>
      <c r="I15" s="181"/>
      <c r="J15" s="181"/>
      <c r="K15" s="272"/>
      <c r="L15" s="272"/>
      <c r="M15" s="181"/>
      <c r="N15" s="181"/>
      <c r="O15" s="181"/>
      <c r="P15" s="181"/>
      <c r="Q15" s="272"/>
      <c r="R15" s="230"/>
      <c r="S15" s="181"/>
    </row>
    <row r="16" spans="1:19" ht="25.5" customHeight="1">
      <c r="A16" s="232">
        <v>12</v>
      </c>
      <c r="B16" s="181"/>
      <c r="C16" s="181"/>
      <c r="D16" s="272"/>
      <c r="E16" s="272" t="s">
        <v>344</v>
      </c>
      <c r="F16" s="181"/>
      <c r="G16" s="181"/>
      <c r="H16" s="181"/>
      <c r="I16" s="181"/>
      <c r="J16" s="181"/>
      <c r="K16" s="272"/>
      <c r="L16" s="272"/>
      <c r="M16" s="181"/>
      <c r="N16" s="181"/>
      <c r="O16" s="181"/>
      <c r="P16" s="181"/>
      <c r="Q16" s="272"/>
      <c r="R16" s="230"/>
      <c r="S16" s="181"/>
    </row>
    <row r="17" spans="1:19" ht="25.5" customHeight="1">
      <c r="A17" s="232">
        <v>13</v>
      </c>
      <c r="B17" s="181"/>
      <c r="C17" s="181"/>
      <c r="D17" s="272"/>
      <c r="E17" s="272" t="s">
        <v>344</v>
      </c>
      <c r="F17" s="181"/>
      <c r="G17" s="181"/>
      <c r="H17" s="181"/>
      <c r="I17" s="181"/>
      <c r="J17" s="181"/>
      <c r="K17" s="272"/>
      <c r="L17" s="272"/>
      <c r="M17" s="181"/>
      <c r="N17" s="181"/>
      <c r="O17" s="181"/>
      <c r="P17" s="181"/>
      <c r="Q17" s="272"/>
      <c r="R17" s="230"/>
      <c r="S17" s="181"/>
    </row>
    <row r="18" spans="1:19" ht="25.5" customHeight="1">
      <c r="A18" s="232">
        <v>14</v>
      </c>
      <c r="B18" s="181"/>
      <c r="C18" s="181"/>
      <c r="D18" s="272"/>
      <c r="E18" s="272" t="s">
        <v>344</v>
      </c>
      <c r="F18" s="181"/>
      <c r="G18" s="181"/>
      <c r="H18" s="181"/>
      <c r="I18" s="181"/>
      <c r="J18" s="181"/>
      <c r="K18" s="272"/>
      <c r="L18" s="272"/>
      <c r="M18" s="181"/>
      <c r="N18" s="181"/>
      <c r="O18" s="181"/>
      <c r="P18" s="181"/>
      <c r="Q18" s="272"/>
      <c r="R18" s="230"/>
      <c r="S18" s="181"/>
    </row>
    <row r="19" spans="1:19" ht="25.5" customHeight="1">
      <c r="A19" s="232">
        <v>15</v>
      </c>
      <c r="B19" s="181"/>
      <c r="C19" s="181"/>
      <c r="D19" s="272"/>
      <c r="E19" s="272" t="s">
        <v>344</v>
      </c>
      <c r="F19" s="181"/>
      <c r="G19" s="181"/>
      <c r="H19" s="181"/>
      <c r="I19" s="181"/>
      <c r="J19" s="181"/>
      <c r="K19" s="272"/>
      <c r="L19" s="272"/>
      <c r="M19" s="181"/>
      <c r="N19" s="181"/>
      <c r="O19" s="181"/>
      <c r="P19" s="181"/>
      <c r="Q19" s="272"/>
      <c r="R19" s="230"/>
      <c r="S19" s="181"/>
    </row>
    <row r="20" spans="1:19" ht="25.5" customHeight="1">
      <c r="A20" s="232">
        <v>16</v>
      </c>
      <c r="B20" s="181"/>
      <c r="C20" s="181"/>
      <c r="D20" s="272"/>
      <c r="E20" s="272" t="s">
        <v>344</v>
      </c>
      <c r="F20" s="181"/>
      <c r="G20" s="181"/>
      <c r="H20" s="181"/>
      <c r="I20" s="181"/>
      <c r="J20" s="181"/>
      <c r="K20" s="272"/>
      <c r="L20" s="272"/>
      <c r="M20" s="181"/>
      <c r="N20" s="181"/>
      <c r="O20" s="181"/>
      <c r="P20" s="181"/>
      <c r="Q20" s="272"/>
      <c r="R20" s="230"/>
      <c r="S20" s="181"/>
    </row>
    <row r="21" spans="1:19" ht="25.5" customHeight="1">
      <c r="A21" s="232">
        <v>17</v>
      </c>
      <c r="B21" s="181"/>
      <c r="C21" s="181"/>
      <c r="D21" s="272"/>
      <c r="E21" s="272" t="s">
        <v>344</v>
      </c>
      <c r="F21" s="181"/>
      <c r="G21" s="181"/>
      <c r="H21" s="181"/>
      <c r="I21" s="181"/>
      <c r="J21" s="181"/>
      <c r="K21" s="272"/>
      <c r="L21" s="272"/>
      <c r="M21" s="181"/>
      <c r="N21" s="181"/>
      <c r="O21" s="181"/>
      <c r="P21" s="181"/>
      <c r="Q21" s="272"/>
      <c r="R21" s="230"/>
      <c r="S21" s="181"/>
    </row>
    <row r="22" spans="1:19" ht="25.5" customHeight="1">
      <c r="A22" s="232">
        <v>18</v>
      </c>
      <c r="B22" s="181"/>
      <c r="C22" s="181"/>
      <c r="D22" s="272"/>
      <c r="E22" s="272" t="s">
        <v>344</v>
      </c>
      <c r="F22" s="181"/>
      <c r="G22" s="181"/>
      <c r="H22" s="181"/>
      <c r="I22" s="181"/>
      <c r="J22" s="181"/>
      <c r="K22" s="272"/>
      <c r="L22" s="272"/>
      <c r="M22" s="181"/>
      <c r="N22" s="181"/>
      <c r="O22" s="181"/>
      <c r="P22" s="181"/>
      <c r="Q22" s="272"/>
      <c r="R22" s="230"/>
      <c r="S22" s="181"/>
    </row>
    <row r="23" spans="1:19" ht="25.5" customHeight="1">
      <c r="A23" s="232">
        <v>19</v>
      </c>
      <c r="B23" s="181"/>
      <c r="C23" s="181"/>
      <c r="D23" s="272"/>
      <c r="E23" s="272" t="s">
        <v>344</v>
      </c>
      <c r="F23" s="181"/>
      <c r="G23" s="181"/>
      <c r="H23" s="181"/>
      <c r="I23" s="181"/>
      <c r="J23" s="181"/>
      <c r="K23" s="272"/>
      <c r="L23" s="272"/>
      <c r="M23" s="181"/>
      <c r="N23" s="181"/>
      <c r="O23" s="181"/>
      <c r="P23" s="181"/>
      <c r="Q23" s="272"/>
      <c r="R23" s="230"/>
      <c r="S23" s="181"/>
    </row>
    <row r="24" spans="1:19" ht="25.5" customHeight="1">
      <c r="A24" s="233">
        <v>20</v>
      </c>
      <c r="B24" s="182"/>
      <c r="C24" s="182"/>
      <c r="D24" s="272"/>
      <c r="E24" s="273" t="s">
        <v>344</v>
      </c>
      <c r="F24" s="182"/>
      <c r="G24" s="182"/>
      <c r="H24" s="182"/>
      <c r="I24" s="182"/>
      <c r="J24" s="182"/>
      <c r="K24" s="273"/>
      <c r="L24" s="273"/>
      <c r="M24" s="182"/>
      <c r="N24" s="182"/>
      <c r="O24" s="182"/>
      <c r="P24" s="182"/>
      <c r="Q24" s="273"/>
      <c r="R24" s="230"/>
      <c r="S24" s="182"/>
    </row>
    <row r="25" spans="1:19" ht="25.5" customHeight="1">
      <c r="A25" s="234">
        <v>21</v>
      </c>
      <c r="B25" s="229"/>
      <c r="C25" s="229"/>
      <c r="D25" s="274"/>
      <c r="E25" s="274" t="s">
        <v>344</v>
      </c>
      <c r="F25" s="229"/>
      <c r="G25" s="229"/>
      <c r="H25" s="229"/>
      <c r="I25" s="229"/>
      <c r="J25" s="229"/>
      <c r="K25" s="274"/>
      <c r="L25" s="274"/>
      <c r="M25" s="229"/>
      <c r="N25" s="229"/>
      <c r="O25" s="229"/>
      <c r="P25" s="229"/>
      <c r="Q25" s="274"/>
      <c r="R25" s="230"/>
      <c r="S25" s="229"/>
    </row>
    <row r="26" spans="1:19" ht="25.5" customHeight="1">
      <c r="A26" s="232">
        <v>22</v>
      </c>
      <c r="B26" s="181"/>
      <c r="C26" s="181"/>
      <c r="D26" s="272"/>
      <c r="E26" s="272" t="s">
        <v>344</v>
      </c>
      <c r="F26" s="181"/>
      <c r="G26" s="181"/>
      <c r="H26" s="181"/>
      <c r="I26" s="181"/>
      <c r="J26" s="181"/>
      <c r="K26" s="272"/>
      <c r="L26" s="272"/>
      <c r="M26" s="181"/>
      <c r="N26" s="181"/>
      <c r="O26" s="181"/>
      <c r="P26" s="181"/>
      <c r="Q26" s="272"/>
      <c r="R26" s="230"/>
      <c r="S26" s="181"/>
    </row>
    <row r="27" spans="1:19" ht="25.5" customHeight="1">
      <c r="A27" s="232">
        <v>23</v>
      </c>
      <c r="B27" s="181"/>
      <c r="C27" s="181"/>
      <c r="D27" s="272"/>
      <c r="E27" s="272" t="s">
        <v>344</v>
      </c>
      <c r="F27" s="181"/>
      <c r="G27" s="181"/>
      <c r="H27" s="181"/>
      <c r="I27" s="181"/>
      <c r="J27" s="181"/>
      <c r="K27" s="272"/>
      <c r="L27" s="272"/>
      <c r="M27" s="181"/>
      <c r="N27" s="181"/>
      <c r="O27" s="181"/>
      <c r="P27" s="181"/>
      <c r="Q27" s="272"/>
      <c r="R27" s="230"/>
      <c r="S27" s="181"/>
    </row>
    <row r="28" spans="1:19" ht="25.5" customHeight="1">
      <c r="A28" s="232">
        <v>24</v>
      </c>
      <c r="B28" s="181"/>
      <c r="C28" s="181"/>
      <c r="D28" s="272"/>
      <c r="E28" s="272" t="s">
        <v>344</v>
      </c>
      <c r="F28" s="181"/>
      <c r="G28" s="181"/>
      <c r="H28" s="181"/>
      <c r="I28" s="181"/>
      <c r="J28" s="181"/>
      <c r="K28" s="272"/>
      <c r="L28" s="272"/>
      <c r="M28" s="181"/>
      <c r="N28" s="181"/>
      <c r="O28" s="181"/>
      <c r="P28" s="181"/>
      <c r="Q28" s="272"/>
      <c r="R28" s="230"/>
      <c r="S28" s="181"/>
    </row>
    <row r="29" spans="1:19" ht="25.5" customHeight="1">
      <c r="A29" s="232">
        <v>25</v>
      </c>
      <c r="B29" s="181"/>
      <c r="C29" s="181"/>
      <c r="D29" s="272"/>
      <c r="E29" s="272" t="s">
        <v>344</v>
      </c>
      <c r="F29" s="181"/>
      <c r="G29" s="181"/>
      <c r="H29" s="181"/>
      <c r="I29" s="181"/>
      <c r="J29" s="181"/>
      <c r="K29" s="272"/>
      <c r="L29" s="272"/>
      <c r="M29" s="181"/>
      <c r="N29" s="181"/>
      <c r="O29" s="181"/>
      <c r="P29" s="181"/>
      <c r="Q29" s="272"/>
      <c r="R29" s="230"/>
      <c r="S29" s="181"/>
    </row>
    <row r="30" spans="1:19" ht="25.5" customHeight="1">
      <c r="A30" s="232">
        <v>26</v>
      </c>
      <c r="B30" s="181"/>
      <c r="C30" s="181"/>
      <c r="D30" s="272"/>
      <c r="E30" s="272" t="s">
        <v>344</v>
      </c>
      <c r="F30" s="181"/>
      <c r="G30" s="181"/>
      <c r="H30" s="181"/>
      <c r="I30" s="181"/>
      <c r="J30" s="181"/>
      <c r="K30" s="272"/>
      <c r="L30" s="272"/>
      <c r="M30" s="181"/>
      <c r="N30" s="181"/>
      <c r="O30" s="181"/>
      <c r="P30" s="181"/>
      <c r="Q30" s="272"/>
      <c r="R30" s="230"/>
      <c r="S30" s="181"/>
    </row>
    <row r="31" spans="1:19" ht="25.5" customHeight="1">
      <c r="A31" s="232">
        <v>27</v>
      </c>
      <c r="B31" s="181"/>
      <c r="C31" s="181"/>
      <c r="D31" s="272"/>
      <c r="E31" s="272" t="s">
        <v>344</v>
      </c>
      <c r="F31" s="181"/>
      <c r="G31" s="181"/>
      <c r="H31" s="181"/>
      <c r="I31" s="181"/>
      <c r="J31" s="181"/>
      <c r="K31" s="272"/>
      <c r="L31" s="272"/>
      <c r="M31" s="181"/>
      <c r="N31" s="181"/>
      <c r="O31" s="181"/>
      <c r="P31" s="181"/>
      <c r="Q31" s="272"/>
      <c r="R31" s="230"/>
      <c r="S31" s="181"/>
    </row>
    <row r="32" spans="1:19" ht="25.5" customHeight="1">
      <c r="A32" s="232">
        <v>28</v>
      </c>
      <c r="B32" s="181"/>
      <c r="C32" s="181"/>
      <c r="D32" s="272"/>
      <c r="E32" s="272" t="s">
        <v>344</v>
      </c>
      <c r="F32" s="181"/>
      <c r="G32" s="181"/>
      <c r="H32" s="181"/>
      <c r="I32" s="181"/>
      <c r="J32" s="181"/>
      <c r="K32" s="272"/>
      <c r="L32" s="272"/>
      <c r="M32" s="181"/>
      <c r="N32" s="181"/>
      <c r="O32" s="181"/>
      <c r="P32" s="181"/>
      <c r="Q32" s="272"/>
      <c r="R32" s="230"/>
      <c r="S32" s="181"/>
    </row>
    <row r="33" spans="1:19" ht="25.5" customHeight="1">
      <c r="A33" s="232">
        <v>29</v>
      </c>
      <c r="B33" s="181"/>
      <c r="C33" s="181"/>
      <c r="D33" s="272"/>
      <c r="E33" s="272" t="s">
        <v>344</v>
      </c>
      <c r="F33" s="181"/>
      <c r="G33" s="181"/>
      <c r="H33" s="181"/>
      <c r="I33" s="181"/>
      <c r="J33" s="181"/>
      <c r="K33" s="272"/>
      <c r="L33" s="272"/>
      <c r="M33" s="181"/>
      <c r="N33" s="181"/>
      <c r="O33" s="181"/>
      <c r="P33" s="181"/>
      <c r="Q33" s="272"/>
      <c r="R33" s="230"/>
      <c r="S33" s="181"/>
    </row>
    <row r="34" spans="1:19" ht="25.5" customHeight="1">
      <c r="A34" s="232">
        <v>30</v>
      </c>
      <c r="B34" s="181"/>
      <c r="C34" s="181"/>
      <c r="D34" s="272"/>
      <c r="E34" s="272" t="s">
        <v>344</v>
      </c>
      <c r="F34" s="181"/>
      <c r="G34" s="181"/>
      <c r="H34" s="181"/>
      <c r="I34" s="181"/>
      <c r="J34" s="181"/>
      <c r="K34" s="272"/>
      <c r="L34" s="272"/>
      <c r="M34" s="181"/>
      <c r="N34" s="181"/>
      <c r="O34" s="181"/>
      <c r="P34" s="181"/>
      <c r="Q34" s="272"/>
      <c r="R34" s="230"/>
      <c r="S34" s="181"/>
    </row>
    <row r="35" spans="1:19" ht="25.5" customHeight="1">
      <c r="A35" s="232">
        <v>31</v>
      </c>
      <c r="B35" s="181"/>
      <c r="C35" s="181"/>
      <c r="D35" s="272"/>
      <c r="E35" s="272" t="s">
        <v>344</v>
      </c>
      <c r="F35" s="181"/>
      <c r="G35" s="181"/>
      <c r="H35" s="181"/>
      <c r="I35" s="181"/>
      <c r="J35" s="181"/>
      <c r="K35" s="272"/>
      <c r="L35" s="272"/>
      <c r="M35" s="181"/>
      <c r="N35" s="181"/>
      <c r="O35" s="181"/>
      <c r="P35" s="181"/>
      <c r="Q35" s="272"/>
      <c r="R35" s="230"/>
      <c r="S35" s="181"/>
    </row>
    <row r="36" spans="1:19" ht="25.5" customHeight="1">
      <c r="A36" s="232">
        <v>32</v>
      </c>
      <c r="B36" s="181"/>
      <c r="C36" s="181"/>
      <c r="D36" s="272"/>
      <c r="E36" s="272" t="s">
        <v>344</v>
      </c>
      <c r="F36" s="181"/>
      <c r="G36" s="181"/>
      <c r="H36" s="181"/>
      <c r="I36" s="181"/>
      <c r="J36" s="181"/>
      <c r="K36" s="272"/>
      <c r="L36" s="272"/>
      <c r="M36" s="181"/>
      <c r="N36" s="181"/>
      <c r="O36" s="181"/>
      <c r="P36" s="181"/>
      <c r="Q36" s="272"/>
      <c r="R36" s="230"/>
      <c r="S36" s="181"/>
    </row>
    <row r="37" spans="1:19" ht="25.5" customHeight="1">
      <c r="A37" s="232">
        <v>33</v>
      </c>
      <c r="B37" s="181"/>
      <c r="C37" s="181"/>
      <c r="D37" s="272"/>
      <c r="E37" s="272" t="s">
        <v>344</v>
      </c>
      <c r="F37" s="181"/>
      <c r="G37" s="181"/>
      <c r="H37" s="181"/>
      <c r="I37" s="181"/>
      <c r="J37" s="181"/>
      <c r="K37" s="272"/>
      <c r="L37" s="272"/>
      <c r="M37" s="181"/>
      <c r="N37" s="181"/>
      <c r="O37" s="181"/>
      <c r="P37" s="181"/>
      <c r="Q37" s="272"/>
      <c r="R37" s="230"/>
      <c r="S37" s="181"/>
    </row>
    <row r="38" spans="1:19" ht="25.5" customHeight="1">
      <c r="A38" s="232">
        <v>34</v>
      </c>
      <c r="B38" s="181"/>
      <c r="C38" s="181"/>
      <c r="D38" s="272"/>
      <c r="E38" s="272" t="s">
        <v>344</v>
      </c>
      <c r="F38" s="181"/>
      <c r="G38" s="181"/>
      <c r="H38" s="181"/>
      <c r="I38" s="181"/>
      <c r="J38" s="181"/>
      <c r="K38" s="272"/>
      <c r="L38" s="272"/>
      <c r="M38" s="181"/>
      <c r="N38" s="181"/>
      <c r="O38" s="181"/>
      <c r="P38" s="181"/>
      <c r="Q38" s="272"/>
      <c r="R38" s="230"/>
      <c r="S38" s="181"/>
    </row>
    <row r="39" spans="1:19" ht="25.5" customHeight="1">
      <c r="A39" s="232">
        <v>35</v>
      </c>
      <c r="B39" s="181"/>
      <c r="C39" s="181"/>
      <c r="D39" s="272"/>
      <c r="E39" s="272" t="s">
        <v>344</v>
      </c>
      <c r="F39" s="181"/>
      <c r="G39" s="181"/>
      <c r="H39" s="181"/>
      <c r="I39" s="181"/>
      <c r="J39" s="181"/>
      <c r="K39" s="272"/>
      <c r="L39" s="272"/>
      <c r="M39" s="181"/>
      <c r="N39" s="181"/>
      <c r="O39" s="181"/>
      <c r="P39" s="181"/>
      <c r="Q39" s="272"/>
      <c r="R39" s="230"/>
      <c r="S39" s="181"/>
    </row>
    <row r="40" spans="1:19" ht="25.5" customHeight="1">
      <c r="A40" s="232">
        <v>36</v>
      </c>
      <c r="B40" s="181"/>
      <c r="C40" s="181"/>
      <c r="D40" s="272"/>
      <c r="E40" s="272" t="s">
        <v>344</v>
      </c>
      <c r="F40" s="181"/>
      <c r="G40" s="181"/>
      <c r="H40" s="181"/>
      <c r="I40" s="181"/>
      <c r="J40" s="181"/>
      <c r="K40" s="272"/>
      <c r="L40" s="272"/>
      <c r="M40" s="181"/>
      <c r="N40" s="181"/>
      <c r="O40" s="181"/>
      <c r="P40" s="181"/>
      <c r="Q40" s="272"/>
      <c r="R40" s="230"/>
      <c r="S40" s="181"/>
    </row>
    <row r="41" spans="1:19" ht="25.5" customHeight="1">
      <c r="A41" s="232">
        <v>37</v>
      </c>
      <c r="B41" s="181"/>
      <c r="C41" s="181"/>
      <c r="D41" s="272"/>
      <c r="E41" s="272" t="s">
        <v>344</v>
      </c>
      <c r="F41" s="181"/>
      <c r="G41" s="181"/>
      <c r="H41" s="181"/>
      <c r="I41" s="181"/>
      <c r="J41" s="181"/>
      <c r="K41" s="272"/>
      <c r="L41" s="272"/>
      <c r="M41" s="181"/>
      <c r="N41" s="181"/>
      <c r="O41" s="181"/>
      <c r="P41" s="181"/>
      <c r="Q41" s="272"/>
      <c r="R41" s="230"/>
      <c r="S41" s="181"/>
    </row>
    <row r="42" spans="1:19" ht="25.5" customHeight="1">
      <c r="A42" s="232">
        <v>38</v>
      </c>
      <c r="B42" s="181"/>
      <c r="C42" s="181"/>
      <c r="D42" s="272"/>
      <c r="E42" s="272" t="s">
        <v>344</v>
      </c>
      <c r="F42" s="181"/>
      <c r="G42" s="181"/>
      <c r="H42" s="181"/>
      <c r="I42" s="181"/>
      <c r="J42" s="181"/>
      <c r="K42" s="272"/>
      <c r="L42" s="272"/>
      <c r="M42" s="181"/>
      <c r="N42" s="181"/>
      <c r="O42" s="181"/>
      <c r="P42" s="181"/>
      <c r="Q42" s="272"/>
      <c r="R42" s="230"/>
      <c r="S42" s="181"/>
    </row>
    <row r="43" spans="1:19" ht="25.5" customHeight="1">
      <c r="A43" s="232">
        <v>39</v>
      </c>
      <c r="B43" s="181"/>
      <c r="C43" s="181"/>
      <c r="D43" s="272"/>
      <c r="E43" s="272" t="s">
        <v>344</v>
      </c>
      <c r="F43" s="181"/>
      <c r="G43" s="181"/>
      <c r="H43" s="181"/>
      <c r="I43" s="181"/>
      <c r="J43" s="181"/>
      <c r="K43" s="272"/>
      <c r="L43" s="272"/>
      <c r="M43" s="181"/>
      <c r="N43" s="181"/>
      <c r="O43" s="181"/>
      <c r="P43" s="181"/>
      <c r="Q43" s="272"/>
      <c r="R43" s="230"/>
      <c r="S43" s="181"/>
    </row>
    <row r="44" spans="1:19" ht="25.5" customHeight="1">
      <c r="A44" s="233">
        <v>40</v>
      </c>
      <c r="B44" s="182"/>
      <c r="C44" s="182"/>
      <c r="D44" s="273"/>
      <c r="E44" s="273" t="s">
        <v>344</v>
      </c>
      <c r="F44" s="182"/>
      <c r="G44" s="182"/>
      <c r="H44" s="182"/>
      <c r="I44" s="182"/>
      <c r="J44" s="182"/>
      <c r="K44" s="273"/>
      <c r="L44" s="273"/>
      <c r="M44" s="182"/>
      <c r="N44" s="182"/>
      <c r="O44" s="182"/>
      <c r="P44" s="182"/>
      <c r="Q44" s="273"/>
      <c r="R44" s="230"/>
      <c r="S44" s="182"/>
    </row>
    <row r="45" spans="1:19" ht="25.5" customHeight="1">
      <c r="A45" s="234">
        <v>41</v>
      </c>
      <c r="B45" s="229"/>
      <c r="C45" s="229"/>
      <c r="D45" s="274"/>
      <c r="E45" s="274" t="s">
        <v>344</v>
      </c>
      <c r="F45" s="229"/>
      <c r="G45" s="229"/>
      <c r="H45" s="229"/>
      <c r="I45" s="229"/>
      <c r="J45" s="229"/>
      <c r="K45" s="274"/>
      <c r="L45" s="274"/>
      <c r="M45" s="229"/>
      <c r="N45" s="229"/>
      <c r="O45" s="229"/>
      <c r="P45" s="229"/>
      <c r="Q45" s="274"/>
      <c r="R45" s="230"/>
      <c r="S45" s="229"/>
    </row>
    <row r="46" spans="1:19" ht="25.5" customHeight="1">
      <c r="A46" s="232">
        <v>42</v>
      </c>
      <c r="B46" s="181"/>
      <c r="C46" s="181"/>
      <c r="D46" s="272"/>
      <c r="E46" s="272" t="s">
        <v>344</v>
      </c>
      <c r="F46" s="181"/>
      <c r="G46" s="181"/>
      <c r="H46" s="181"/>
      <c r="I46" s="181"/>
      <c r="J46" s="181"/>
      <c r="K46" s="272"/>
      <c r="L46" s="272"/>
      <c r="M46" s="181"/>
      <c r="N46" s="181"/>
      <c r="O46" s="181"/>
      <c r="P46" s="181"/>
      <c r="Q46" s="272"/>
      <c r="R46" s="230"/>
      <c r="S46" s="181"/>
    </row>
    <row r="47" spans="1:19" ht="25.5" customHeight="1">
      <c r="A47" s="232">
        <v>43</v>
      </c>
      <c r="B47" s="181"/>
      <c r="C47" s="181"/>
      <c r="D47" s="272"/>
      <c r="E47" s="272" t="s">
        <v>344</v>
      </c>
      <c r="F47" s="181"/>
      <c r="G47" s="181"/>
      <c r="H47" s="181"/>
      <c r="I47" s="181"/>
      <c r="J47" s="181"/>
      <c r="K47" s="272"/>
      <c r="L47" s="272"/>
      <c r="M47" s="181"/>
      <c r="N47" s="181"/>
      <c r="O47" s="181"/>
      <c r="P47" s="181"/>
      <c r="Q47" s="272"/>
      <c r="R47" s="230"/>
      <c r="S47" s="181"/>
    </row>
    <row r="48" spans="1:19" ht="25.5" customHeight="1">
      <c r="A48" s="232">
        <v>44</v>
      </c>
      <c r="B48" s="181"/>
      <c r="C48" s="181"/>
      <c r="D48" s="272"/>
      <c r="E48" s="272" t="s">
        <v>344</v>
      </c>
      <c r="F48" s="181"/>
      <c r="G48" s="181"/>
      <c r="H48" s="181"/>
      <c r="I48" s="181"/>
      <c r="J48" s="181"/>
      <c r="K48" s="272"/>
      <c r="L48" s="272"/>
      <c r="M48" s="181"/>
      <c r="N48" s="181"/>
      <c r="O48" s="181"/>
      <c r="P48" s="181"/>
      <c r="Q48" s="272"/>
      <c r="R48" s="230"/>
      <c r="S48" s="181"/>
    </row>
    <row r="49" spans="1:19" ht="25.5" customHeight="1">
      <c r="A49" s="232">
        <v>45</v>
      </c>
      <c r="B49" s="181"/>
      <c r="C49" s="181"/>
      <c r="D49" s="272"/>
      <c r="E49" s="272" t="s">
        <v>344</v>
      </c>
      <c r="F49" s="181"/>
      <c r="G49" s="181"/>
      <c r="H49" s="181"/>
      <c r="I49" s="181"/>
      <c r="J49" s="181"/>
      <c r="K49" s="272"/>
      <c r="L49" s="272"/>
      <c r="M49" s="181"/>
      <c r="N49" s="181"/>
      <c r="O49" s="181"/>
      <c r="P49" s="181"/>
      <c r="Q49" s="272"/>
      <c r="R49" s="230"/>
      <c r="S49" s="181"/>
    </row>
    <row r="50" spans="1:19" ht="25.5" customHeight="1">
      <c r="A50" s="232">
        <v>46</v>
      </c>
      <c r="B50" s="181"/>
      <c r="C50" s="181"/>
      <c r="D50" s="272"/>
      <c r="E50" s="272" t="s">
        <v>344</v>
      </c>
      <c r="F50" s="181"/>
      <c r="G50" s="181"/>
      <c r="H50" s="181"/>
      <c r="I50" s="181"/>
      <c r="J50" s="181"/>
      <c r="K50" s="272"/>
      <c r="L50" s="272"/>
      <c r="M50" s="181"/>
      <c r="N50" s="181"/>
      <c r="O50" s="181"/>
      <c r="P50" s="181"/>
      <c r="Q50" s="272"/>
      <c r="R50" s="230"/>
      <c r="S50" s="181"/>
    </row>
    <row r="51" spans="1:19" ht="25.5" customHeight="1">
      <c r="A51" s="232">
        <v>47</v>
      </c>
      <c r="B51" s="181"/>
      <c r="C51" s="181"/>
      <c r="D51" s="272"/>
      <c r="E51" s="272" t="s">
        <v>344</v>
      </c>
      <c r="F51" s="181"/>
      <c r="G51" s="181"/>
      <c r="H51" s="181"/>
      <c r="I51" s="181"/>
      <c r="J51" s="181"/>
      <c r="K51" s="272"/>
      <c r="L51" s="272"/>
      <c r="M51" s="181"/>
      <c r="N51" s="181"/>
      <c r="O51" s="181"/>
      <c r="P51" s="181"/>
      <c r="Q51" s="272"/>
      <c r="R51" s="230"/>
      <c r="S51" s="181"/>
    </row>
    <row r="52" spans="1:19" ht="25.5" customHeight="1">
      <c r="A52" s="232">
        <v>48</v>
      </c>
      <c r="B52" s="181"/>
      <c r="C52" s="181"/>
      <c r="D52" s="272"/>
      <c r="E52" s="272" t="s">
        <v>344</v>
      </c>
      <c r="F52" s="181"/>
      <c r="G52" s="181"/>
      <c r="H52" s="181"/>
      <c r="I52" s="181"/>
      <c r="J52" s="181"/>
      <c r="K52" s="272"/>
      <c r="L52" s="272"/>
      <c r="M52" s="181"/>
      <c r="N52" s="181"/>
      <c r="O52" s="181"/>
      <c r="P52" s="181"/>
      <c r="Q52" s="272"/>
      <c r="R52" s="230"/>
      <c r="S52" s="181"/>
    </row>
    <row r="53" spans="1:19" ht="25.5" customHeight="1">
      <c r="A53" s="232">
        <v>49</v>
      </c>
      <c r="B53" s="181"/>
      <c r="C53" s="181"/>
      <c r="D53" s="272"/>
      <c r="E53" s="272" t="s">
        <v>344</v>
      </c>
      <c r="F53" s="181"/>
      <c r="G53" s="181"/>
      <c r="H53" s="181"/>
      <c r="I53" s="181"/>
      <c r="J53" s="181"/>
      <c r="K53" s="272"/>
      <c r="L53" s="272"/>
      <c r="M53" s="181"/>
      <c r="N53" s="181"/>
      <c r="O53" s="181"/>
      <c r="P53" s="181"/>
      <c r="Q53" s="272"/>
      <c r="R53" s="230"/>
      <c r="S53" s="181"/>
    </row>
    <row r="54" spans="1:19" ht="25.5" customHeight="1">
      <c r="A54" s="232">
        <v>50</v>
      </c>
      <c r="B54" s="181"/>
      <c r="C54" s="181"/>
      <c r="D54" s="272"/>
      <c r="E54" s="272" t="s">
        <v>344</v>
      </c>
      <c r="F54" s="181"/>
      <c r="G54" s="181"/>
      <c r="H54" s="181"/>
      <c r="I54" s="181"/>
      <c r="J54" s="181"/>
      <c r="K54" s="272"/>
      <c r="L54" s="272"/>
      <c r="M54" s="181"/>
      <c r="N54" s="181"/>
      <c r="O54" s="181"/>
      <c r="P54" s="181"/>
      <c r="Q54" s="272"/>
      <c r="R54" s="230"/>
      <c r="S54" s="181"/>
    </row>
    <row r="55" spans="1:19" ht="25.5" customHeight="1">
      <c r="A55" s="232">
        <v>51</v>
      </c>
      <c r="B55" s="181"/>
      <c r="C55" s="181"/>
      <c r="D55" s="272"/>
      <c r="E55" s="272" t="s">
        <v>344</v>
      </c>
      <c r="F55" s="181"/>
      <c r="G55" s="181"/>
      <c r="H55" s="181"/>
      <c r="I55" s="181"/>
      <c r="J55" s="181"/>
      <c r="K55" s="272"/>
      <c r="L55" s="272"/>
      <c r="M55" s="181"/>
      <c r="N55" s="181"/>
      <c r="O55" s="181"/>
      <c r="P55" s="181"/>
      <c r="Q55" s="272"/>
      <c r="R55" s="230"/>
      <c r="S55" s="181"/>
    </row>
    <row r="56" spans="1:19" ht="25.5" customHeight="1">
      <c r="A56" s="232">
        <v>52</v>
      </c>
      <c r="B56" s="181"/>
      <c r="C56" s="181"/>
      <c r="D56" s="272"/>
      <c r="E56" s="272" t="s">
        <v>344</v>
      </c>
      <c r="F56" s="181"/>
      <c r="G56" s="181"/>
      <c r="H56" s="181"/>
      <c r="I56" s="181"/>
      <c r="J56" s="181"/>
      <c r="K56" s="272"/>
      <c r="L56" s="272"/>
      <c r="M56" s="181"/>
      <c r="N56" s="181"/>
      <c r="O56" s="181"/>
      <c r="P56" s="181"/>
      <c r="Q56" s="272"/>
      <c r="R56" s="230"/>
      <c r="S56" s="181"/>
    </row>
    <row r="57" spans="1:19" ht="25.5" customHeight="1">
      <c r="A57" s="232">
        <v>53</v>
      </c>
      <c r="B57" s="181"/>
      <c r="C57" s="181"/>
      <c r="D57" s="272"/>
      <c r="E57" s="272" t="s">
        <v>344</v>
      </c>
      <c r="F57" s="181"/>
      <c r="G57" s="181"/>
      <c r="H57" s="181"/>
      <c r="I57" s="181"/>
      <c r="J57" s="181"/>
      <c r="K57" s="272"/>
      <c r="L57" s="272"/>
      <c r="M57" s="181"/>
      <c r="N57" s="181"/>
      <c r="O57" s="181"/>
      <c r="P57" s="181"/>
      <c r="Q57" s="272"/>
      <c r="R57" s="230"/>
      <c r="S57" s="181"/>
    </row>
    <row r="58" spans="1:19" ht="25.5" customHeight="1">
      <c r="A58" s="232">
        <v>54</v>
      </c>
      <c r="B58" s="181"/>
      <c r="C58" s="181"/>
      <c r="D58" s="272"/>
      <c r="E58" s="272" t="s">
        <v>344</v>
      </c>
      <c r="F58" s="181"/>
      <c r="G58" s="181"/>
      <c r="H58" s="181"/>
      <c r="I58" s="181"/>
      <c r="J58" s="181"/>
      <c r="K58" s="272"/>
      <c r="L58" s="272"/>
      <c r="M58" s="181"/>
      <c r="N58" s="181"/>
      <c r="O58" s="181"/>
      <c r="P58" s="181"/>
      <c r="Q58" s="272"/>
      <c r="R58" s="230"/>
      <c r="S58" s="181"/>
    </row>
    <row r="59" spans="1:19" ht="25.5" customHeight="1">
      <c r="A59" s="232">
        <v>55</v>
      </c>
      <c r="B59" s="181"/>
      <c r="C59" s="181"/>
      <c r="D59" s="272"/>
      <c r="E59" s="272" t="s">
        <v>344</v>
      </c>
      <c r="F59" s="181"/>
      <c r="G59" s="181"/>
      <c r="H59" s="181"/>
      <c r="I59" s="181"/>
      <c r="J59" s="181"/>
      <c r="K59" s="272"/>
      <c r="L59" s="272"/>
      <c r="M59" s="181"/>
      <c r="N59" s="181"/>
      <c r="O59" s="181"/>
      <c r="P59" s="181"/>
      <c r="Q59" s="272"/>
      <c r="R59" s="230"/>
      <c r="S59" s="181"/>
    </row>
    <row r="60" spans="1:19" ht="25.5" customHeight="1">
      <c r="A60" s="232">
        <v>56</v>
      </c>
      <c r="B60" s="181"/>
      <c r="C60" s="181"/>
      <c r="D60" s="272"/>
      <c r="E60" s="272" t="s">
        <v>344</v>
      </c>
      <c r="F60" s="181"/>
      <c r="G60" s="181"/>
      <c r="H60" s="181"/>
      <c r="I60" s="181"/>
      <c r="J60" s="181"/>
      <c r="K60" s="272"/>
      <c r="L60" s="272"/>
      <c r="M60" s="181"/>
      <c r="N60" s="181"/>
      <c r="O60" s="181"/>
      <c r="P60" s="181"/>
      <c r="Q60" s="272"/>
      <c r="R60" s="230"/>
      <c r="S60" s="181"/>
    </row>
    <row r="61" spans="1:19" ht="25.5" customHeight="1">
      <c r="A61" s="232">
        <v>57</v>
      </c>
      <c r="B61" s="181"/>
      <c r="C61" s="181"/>
      <c r="D61" s="272"/>
      <c r="E61" s="272" t="s">
        <v>344</v>
      </c>
      <c r="F61" s="181"/>
      <c r="G61" s="181"/>
      <c r="H61" s="181"/>
      <c r="I61" s="181"/>
      <c r="J61" s="181"/>
      <c r="K61" s="272"/>
      <c r="L61" s="272"/>
      <c r="M61" s="181"/>
      <c r="N61" s="181"/>
      <c r="O61" s="181"/>
      <c r="P61" s="181"/>
      <c r="Q61" s="272"/>
      <c r="R61" s="230"/>
      <c r="S61" s="181"/>
    </row>
    <row r="62" spans="1:19" ht="25.5" customHeight="1">
      <c r="A62" s="232">
        <v>58</v>
      </c>
      <c r="B62" s="181"/>
      <c r="C62" s="181"/>
      <c r="D62" s="272"/>
      <c r="E62" s="272" t="s">
        <v>344</v>
      </c>
      <c r="F62" s="181"/>
      <c r="G62" s="181"/>
      <c r="H62" s="181"/>
      <c r="I62" s="181"/>
      <c r="J62" s="181"/>
      <c r="K62" s="272"/>
      <c r="L62" s="272"/>
      <c r="M62" s="181"/>
      <c r="N62" s="181"/>
      <c r="O62" s="181"/>
      <c r="P62" s="181"/>
      <c r="Q62" s="272"/>
      <c r="R62" s="230"/>
      <c r="S62" s="181"/>
    </row>
    <row r="63" spans="1:19" ht="25.5" customHeight="1">
      <c r="A63" s="232">
        <v>59</v>
      </c>
      <c r="B63" s="181"/>
      <c r="C63" s="181"/>
      <c r="D63" s="272"/>
      <c r="E63" s="272" t="s">
        <v>344</v>
      </c>
      <c r="F63" s="181"/>
      <c r="G63" s="181"/>
      <c r="H63" s="181"/>
      <c r="I63" s="181"/>
      <c r="J63" s="181"/>
      <c r="K63" s="272"/>
      <c r="L63" s="272"/>
      <c r="M63" s="181"/>
      <c r="N63" s="181"/>
      <c r="O63" s="181"/>
      <c r="P63" s="181"/>
      <c r="Q63" s="272"/>
      <c r="R63" s="230"/>
      <c r="S63" s="181"/>
    </row>
    <row r="64" spans="1:19" ht="25.5" customHeight="1">
      <c r="A64" s="233">
        <v>60</v>
      </c>
      <c r="B64" s="182"/>
      <c r="C64" s="182"/>
      <c r="D64" s="273"/>
      <c r="E64" s="273" t="s">
        <v>344</v>
      </c>
      <c r="F64" s="182"/>
      <c r="G64" s="182"/>
      <c r="H64" s="182"/>
      <c r="I64" s="182"/>
      <c r="J64" s="182"/>
      <c r="K64" s="273"/>
      <c r="L64" s="273"/>
      <c r="M64" s="182"/>
      <c r="N64" s="182"/>
      <c r="O64" s="182"/>
      <c r="P64" s="182"/>
      <c r="Q64" s="273"/>
      <c r="R64" s="230"/>
      <c r="S64" s="182"/>
    </row>
    <row r="65" spans="1:19" ht="25.5" customHeight="1">
      <c r="A65" s="231">
        <v>61</v>
      </c>
      <c r="B65" s="180"/>
      <c r="C65" s="180"/>
      <c r="D65" s="271"/>
      <c r="E65" s="271" t="s">
        <v>344</v>
      </c>
      <c r="F65" s="180"/>
      <c r="G65" s="180"/>
      <c r="H65" s="180"/>
      <c r="I65" s="180"/>
      <c r="J65" s="180"/>
      <c r="K65" s="271"/>
      <c r="L65" s="271"/>
      <c r="M65" s="180"/>
      <c r="N65" s="180"/>
      <c r="O65" s="180"/>
      <c r="P65" s="180"/>
      <c r="Q65" s="271"/>
      <c r="R65" s="230"/>
      <c r="S65" s="180"/>
    </row>
    <row r="66" spans="1:19" ht="25.5" customHeight="1">
      <c r="A66" s="232">
        <v>62</v>
      </c>
      <c r="B66" s="181"/>
      <c r="C66" s="181"/>
      <c r="D66" s="272"/>
      <c r="E66" s="272" t="s">
        <v>344</v>
      </c>
      <c r="F66" s="181"/>
      <c r="G66" s="181"/>
      <c r="H66" s="181"/>
      <c r="I66" s="181"/>
      <c r="J66" s="181"/>
      <c r="K66" s="272"/>
      <c r="L66" s="272"/>
      <c r="M66" s="181"/>
      <c r="N66" s="181"/>
      <c r="O66" s="181"/>
      <c r="P66" s="181"/>
      <c r="Q66" s="272"/>
      <c r="R66" s="230"/>
      <c r="S66" s="181"/>
    </row>
    <row r="67" spans="1:19" ht="25.5" customHeight="1">
      <c r="A67" s="232">
        <v>63</v>
      </c>
      <c r="B67" s="181"/>
      <c r="C67" s="181"/>
      <c r="D67" s="272"/>
      <c r="E67" s="272" t="s">
        <v>344</v>
      </c>
      <c r="F67" s="181"/>
      <c r="G67" s="181"/>
      <c r="H67" s="181"/>
      <c r="I67" s="181"/>
      <c r="J67" s="181"/>
      <c r="K67" s="272"/>
      <c r="L67" s="272"/>
      <c r="M67" s="181"/>
      <c r="N67" s="181"/>
      <c r="O67" s="181"/>
      <c r="P67" s="181"/>
      <c r="Q67" s="272"/>
      <c r="R67" s="230"/>
      <c r="S67" s="181"/>
    </row>
    <row r="68" spans="1:19" ht="25.5" customHeight="1">
      <c r="A68" s="232">
        <v>64</v>
      </c>
      <c r="B68" s="181"/>
      <c r="C68" s="181"/>
      <c r="D68" s="272"/>
      <c r="E68" s="272" t="s">
        <v>344</v>
      </c>
      <c r="F68" s="181"/>
      <c r="G68" s="181"/>
      <c r="H68" s="181"/>
      <c r="I68" s="181"/>
      <c r="J68" s="181"/>
      <c r="K68" s="272"/>
      <c r="L68" s="272"/>
      <c r="M68" s="181"/>
      <c r="N68" s="181"/>
      <c r="O68" s="181"/>
      <c r="P68" s="181"/>
      <c r="Q68" s="272"/>
      <c r="R68" s="230"/>
      <c r="S68" s="181"/>
    </row>
    <row r="69" spans="1:19" ht="25.5" customHeight="1">
      <c r="A69" s="232">
        <v>65</v>
      </c>
      <c r="B69" s="181"/>
      <c r="C69" s="181"/>
      <c r="D69" s="272"/>
      <c r="E69" s="272" t="s">
        <v>344</v>
      </c>
      <c r="F69" s="181"/>
      <c r="G69" s="181"/>
      <c r="H69" s="181"/>
      <c r="I69" s="181"/>
      <c r="J69" s="181"/>
      <c r="K69" s="272"/>
      <c r="L69" s="272"/>
      <c r="M69" s="181"/>
      <c r="N69" s="181"/>
      <c r="O69" s="181"/>
      <c r="P69" s="181"/>
      <c r="Q69" s="272"/>
      <c r="R69" s="230"/>
      <c r="S69" s="181"/>
    </row>
    <row r="70" spans="1:19" ht="25.5" customHeight="1">
      <c r="A70" s="232">
        <v>66</v>
      </c>
      <c r="B70" s="181"/>
      <c r="C70" s="181"/>
      <c r="D70" s="272"/>
      <c r="E70" s="272" t="s">
        <v>344</v>
      </c>
      <c r="F70" s="181"/>
      <c r="G70" s="181"/>
      <c r="H70" s="181"/>
      <c r="I70" s="181"/>
      <c r="J70" s="181"/>
      <c r="K70" s="272"/>
      <c r="L70" s="272"/>
      <c r="M70" s="181"/>
      <c r="N70" s="181"/>
      <c r="O70" s="181"/>
      <c r="P70" s="181"/>
      <c r="Q70" s="272"/>
      <c r="R70" s="230"/>
      <c r="S70" s="181"/>
    </row>
    <row r="71" spans="1:19" ht="25.5" customHeight="1">
      <c r="A71" s="232">
        <v>67</v>
      </c>
      <c r="B71" s="181"/>
      <c r="C71" s="181"/>
      <c r="D71" s="272"/>
      <c r="E71" s="272" t="s">
        <v>344</v>
      </c>
      <c r="F71" s="181"/>
      <c r="G71" s="181"/>
      <c r="H71" s="181"/>
      <c r="I71" s="181"/>
      <c r="J71" s="181"/>
      <c r="K71" s="272"/>
      <c r="L71" s="272"/>
      <c r="M71" s="181"/>
      <c r="N71" s="181"/>
      <c r="O71" s="181"/>
      <c r="P71" s="181"/>
      <c r="Q71" s="272"/>
      <c r="R71" s="230"/>
      <c r="S71" s="181"/>
    </row>
    <row r="72" spans="1:19" ht="25.5" customHeight="1">
      <c r="A72" s="232">
        <v>68</v>
      </c>
      <c r="B72" s="181"/>
      <c r="C72" s="181"/>
      <c r="D72" s="272"/>
      <c r="E72" s="272" t="s">
        <v>344</v>
      </c>
      <c r="F72" s="181"/>
      <c r="G72" s="181"/>
      <c r="H72" s="181"/>
      <c r="I72" s="181"/>
      <c r="J72" s="181"/>
      <c r="K72" s="272"/>
      <c r="L72" s="272"/>
      <c r="M72" s="181"/>
      <c r="N72" s="181"/>
      <c r="O72" s="181"/>
      <c r="P72" s="181"/>
      <c r="Q72" s="272"/>
      <c r="R72" s="230"/>
      <c r="S72" s="181"/>
    </row>
    <row r="73" spans="1:19" ht="25.5" customHeight="1">
      <c r="A73" s="232">
        <v>69</v>
      </c>
      <c r="B73" s="181"/>
      <c r="C73" s="181"/>
      <c r="D73" s="272"/>
      <c r="E73" s="272" t="s">
        <v>344</v>
      </c>
      <c r="F73" s="181"/>
      <c r="G73" s="181"/>
      <c r="H73" s="181"/>
      <c r="I73" s="181"/>
      <c r="J73" s="181"/>
      <c r="K73" s="272"/>
      <c r="L73" s="272"/>
      <c r="M73" s="181"/>
      <c r="N73" s="181"/>
      <c r="O73" s="181"/>
      <c r="P73" s="181"/>
      <c r="Q73" s="272"/>
      <c r="R73" s="230"/>
      <c r="S73" s="181"/>
    </row>
    <row r="74" spans="1:19" ht="25.5" customHeight="1">
      <c r="A74" s="232">
        <v>70</v>
      </c>
      <c r="B74" s="181"/>
      <c r="C74" s="181"/>
      <c r="D74" s="272"/>
      <c r="E74" s="272" t="s">
        <v>344</v>
      </c>
      <c r="F74" s="181"/>
      <c r="G74" s="181"/>
      <c r="H74" s="181"/>
      <c r="I74" s="181"/>
      <c r="J74" s="181"/>
      <c r="K74" s="272"/>
      <c r="L74" s="272"/>
      <c r="M74" s="181"/>
      <c r="N74" s="181"/>
      <c r="O74" s="181"/>
      <c r="P74" s="181"/>
      <c r="Q74" s="272"/>
      <c r="R74" s="230"/>
      <c r="S74" s="181"/>
    </row>
    <row r="75" spans="1:19" ht="25.5" customHeight="1">
      <c r="A75" s="232">
        <v>71</v>
      </c>
      <c r="B75" s="181"/>
      <c r="C75" s="181"/>
      <c r="D75" s="272"/>
      <c r="E75" s="272" t="s">
        <v>344</v>
      </c>
      <c r="F75" s="181"/>
      <c r="G75" s="181"/>
      <c r="H75" s="181"/>
      <c r="I75" s="181"/>
      <c r="J75" s="181"/>
      <c r="K75" s="272"/>
      <c r="L75" s="272"/>
      <c r="M75" s="181"/>
      <c r="N75" s="181"/>
      <c r="O75" s="181"/>
      <c r="P75" s="181"/>
      <c r="Q75" s="272"/>
      <c r="R75" s="230"/>
      <c r="S75" s="181"/>
    </row>
    <row r="76" spans="1:19" ht="25.5" customHeight="1">
      <c r="A76" s="232">
        <v>72</v>
      </c>
      <c r="B76" s="181"/>
      <c r="C76" s="181"/>
      <c r="D76" s="272"/>
      <c r="E76" s="272" t="s">
        <v>344</v>
      </c>
      <c r="F76" s="181"/>
      <c r="G76" s="181"/>
      <c r="H76" s="181"/>
      <c r="I76" s="181"/>
      <c r="J76" s="181"/>
      <c r="K76" s="272"/>
      <c r="L76" s="272"/>
      <c r="M76" s="181"/>
      <c r="N76" s="181"/>
      <c r="O76" s="181"/>
      <c r="P76" s="181"/>
      <c r="Q76" s="272"/>
      <c r="R76" s="230"/>
      <c r="S76" s="181"/>
    </row>
    <row r="77" spans="1:19" ht="25.5" customHeight="1">
      <c r="A77" s="232">
        <v>73</v>
      </c>
      <c r="B77" s="181"/>
      <c r="C77" s="181"/>
      <c r="D77" s="272"/>
      <c r="E77" s="272" t="s">
        <v>344</v>
      </c>
      <c r="F77" s="181"/>
      <c r="G77" s="181"/>
      <c r="H77" s="181"/>
      <c r="I77" s="181"/>
      <c r="J77" s="181"/>
      <c r="K77" s="272"/>
      <c r="L77" s="272"/>
      <c r="M77" s="181"/>
      <c r="N77" s="181"/>
      <c r="O77" s="181"/>
      <c r="P77" s="181"/>
      <c r="Q77" s="272"/>
      <c r="R77" s="230"/>
      <c r="S77" s="181"/>
    </row>
    <row r="78" spans="1:19" ht="25.5" customHeight="1">
      <c r="A78" s="232">
        <v>74</v>
      </c>
      <c r="B78" s="181"/>
      <c r="C78" s="181"/>
      <c r="D78" s="272"/>
      <c r="E78" s="272" t="s">
        <v>344</v>
      </c>
      <c r="F78" s="181"/>
      <c r="G78" s="181"/>
      <c r="H78" s="181"/>
      <c r="I78" s="181"/>
      <c r="J78" s="181"/>
      <c r="K78" s="272"/>
      <c r="L78" s="272"/>
      <c r="M78" s="181"/>
      <c r="N78" s="181"/>
      <c r="O78" s="181"/>
      <c r="P78" s="181"/>
      <c r="Q78" s="272"/>
      <c r="R78" s="230"/>
      <c r="S78" s="181"/>
    </row>
    <row r="79" spans="1:19" ht="25.5" customHeight="1">
      <c r="A79" s="232">
        <v>75</v>
      </c>
      <c r="B79" s="181"/>
      <c r="C79" s="181"/>
      <c r="D79" s="272"/>
      <c r="E79" s="272" t="s">
        <v>344</v>
      </c>
      <c r="F79" s="181"/>
      <c r="G79" s="181"/>
      <c r="H79" s="181"/>
      <c r="I79" s="181"/>
      <c r="J79" s="181"/>
      <c r="K79" s="272"/>
      <c r="L79" s="272"/>
      <c r="M79" s="181"/>
      <c r="N79" s="181"/>
      <c r="O79" s="181"/>
      <c r="P79" s="181"/>
      <c r="Q79" s="272"/>
      <c r="R79" s="230"/>
      <c r="S79" s="181"/>
    </row>
    <row r="80" spans="1:19" ht="25.5" customHeight="1">
      <c r="A80" s="232">
        <v>76</v>
      </c>
      <c r="B80" s="181"/>
      <c r="C80" s="181"/>
      <c r="D80" s="272"/>
      <c r="E80" s="272" t="s">
        <v>344</v>
      </c>
      <c r="F80" s="181"/>
      <c r="G80" s="181"/>
      <c r="H80" s="181"/>
      <c r="I80" s="181"/>
      <c r="J80" s="181"/>
      <c r="K80" s="272"/>
      <c r="L80" s="272"/>
      <c r="M80" s="181"/>
      <c r="N80" s="181"/>
      <c r="O80" s="181"/>
      <c r="P80" s="181"/>
      <c r="Q80" s="272"/>
      <c r="R80" s="230"/>
      <c r="S80" s="181"/>
    </row>
    <row r="81" spans="1:19" ht="25.5" customHeight="1">
      <c r="A81" s="232">
        <v>77</v>
      </c>
      <c r="B81" s="181"/>
      <c r="C81" s="181"/>
      <c r="D81" s="272"/>
      <c r="E81" s="272" t="s">
        <v>344</v>
      </c>
      <c r="F81" s="181"/>
      <c r="G81" s="181"/>
      <c r="H81" s="181"/>
      <c r="I81" s="181"/>
      <c r="J81" s="181"/>
      <c r="K81" s="272"/>
      <c r="L81" s="272"/>
      <c r="M81" s="181"/>
      <c r="N81" s="181"/>
      <c r="O81" s="181"/>
      <c r="P81" s="181"/>
      <c r="Q81" s="272"/>
      <c r="R81" s="230"/>
      <c r="S81" s="181"/>
    </row>
    <row r="82" spans="1:19" ht="25.5" customHeight="1">
      <c r="A82" s="232">
        <v>78</v>
      </c>
      <c r="B82" s="181"/>
      <c r="C82" s="181"/>
      <c r="D82" s="272"/>
      <c r="E82" s="272" t="s">
        <v>344</v>
      </c>
      <c r="F82" s="181"/>
      <c r="G82" s="181"/>
      <c r="H82" s="181"/>
      <c r="I82" s="181"/>
      <c r="J82" s="181"/>
      <c r="K82" s="272"/>
      <c r="L82" s="272"/>
      <c r="M82" s="181"/>
      <c r="N82" s="181"/>
      <c r="O82" s="181"/>
      <c r="P82" s="181"/>
      <c r="Q82" s="272"/>
      <c r="R82" s="230"/>
      <c r="S82" s="181"/>
    </row>
    <row r="83" spans="1:19" ht="25.5" customHeight="1">
      <c r="A83" s="232">
        <v>79</v>
      </c>
      <c r="B83" s="181"/>
      <c r="C83" s="181"/>
      <c r="D83" s="272"/>
      <c r="E83" s="272" t="s">
        <v>344</v>
      </c>
      <c r="F83" s="181"/>
      <c r="G83" s="181"/>
      <c r="H83" s="181"/>
      <c r="I83" s="181"/>
      <c r="J83" s="181"/>
      <c r="K83" s="272"/>
      <c r="L83" s="272"/>
      <c r="M83" s="181"/>
      <c r="N83" s="181"/>
      <c r="O83" s="181"/>
      <c r="P83" s="181"/>
      <c r="Q83" s="272"/>
      <c r="R83" s="230"/>
      <c r="S83" s="181"/>
    </row>
    <row r="84" spans="1:19" ht="25.5" customHeight="1">
      <c r="A84" s="233">
        <v>80</v>
      </c>
      <c r="B84" s="182"/>
      <c r="C84" s="182"/>
      <c r="D84" s="273"/>
      <c r="E84" s="273" t="s">
        <v>344</v>
      </c>
      <c r="F84" s="182"/>
      <c r="G84" s="182"/>
      <c r="H84" s="182"/>
      <c r="I84" s="182"/>
      <c r="J84" s="182"/>
      <c r="K84" s="273"/>
      <c r="L84" s="273"/>
      <c r="M84" s="182"/>
      <c r="N84" s="182"/>
      <c r="O84" s="182"/>
      <c r="P84" s="182"/>
      <c r="Q84" s="273"/>
      <c r="R84" s="230"/>
      <c r="S84" s="182"/>
    </row>
    <row r="85" spans="1:19" ht="16.5" customHeight="1">
      <c r="C85" s="125">
        <v>6</v>
      </c>
      <c r="D85" s="125">
        <f>+COUNTIF($D$5:$D$84,C85)</f>
        <v>0</v>
      </c>
      <c r="Q85" s="125">
        <f t="shared" ref="Q85:Q90" si="0">COUNTIFS($Q$5:$Q$84,"○",$D$5:$D$84,C85)</f>
        <v>0</v>
      </c>
      <c r="R85" s="125">
        <f>+COUNTIF($R$5:$R$84,C85)</f>
        <v>0</v>
      </c>
    </row>
    <row r="86" spans="1:19" ht="16.5" customHeight="1">
      <c r="C86" s="125">
        <v>5</v>
      </c>
      <c r="D86" s="125">
        <f t="shared" ref="D86:D90" si="1">+COUNTIF($D$5:$D$84,C86)</f>
        <v>0</v>
      </c>
      <c r="Q86" s="125">
        <f t="shared" si="0"/>
        <v>0</v>
      </c>
      <c r="R86" s="125">
        <f t="shared" ref="R86:R89" si="2">+COUNTIF($R$5:$R$84,C86)</f>
        <v>0</v>
      </c>
    </row>
    <row r="87" spans="1:19" ht="16.5" customHeight="1">
      <c r="C87" s="125">
        <v>4</v>
      </c>
      <c r="D87" s="125">
        <f t="shared" si="1"/>
        <v>0</v>
      </c>
      <c r="Q87" s="125">
        <f t="shared" si="0"/>
        <v>0</v>
      </c>
      <c r="R87" s="125">
        <f t="shared" si="2"/>
        <v>0</v>
      </c>
    </row>
    <row r="88" spans="1:19" ht="16.5" customHeight="1">
      <c r="C88" s="125">
        <v>3</v>
      </c>
      <c r="D88" s="125">
        <f t="shared" si="1"/>
        <v>0</v>
      </c>
      <c r="Q88" s="125">
        <f t="shared" si="0"/>
        <v>0</v>
      </c>
      <c r="R88" s="125">
        <f t="shared" si="2"/>
        <v>0</v>
      </c>
    </row>
    <row r="89" spans="1:19" ht="16.5" customHeight="1">
      <c r="C89" s="125">
        <v>2</v>
      </c>
      <c r="D89" s="125">
        <f t="shared" si="1"/>
        <v>0</v>
      </c>
      <c r="Q89" s="125">
        <f t="shared" si="0"/>
        <v>0</v>
      </c>
      <c r="R89" s="125">
        <f t="shared" si="2"/>
        <v>0</v>
      </c>
    </row>
    <row r="90" spans="1:19" ht="16.5" customHeight="1">
      <c r="C90" s="125">
        <v>1</v>
      </c>
      <c r="D90" s="125">
        <f t="shared" si="1"/>
        <v>0</v>
      </c>
      <c r="Q90" s="125">
        <f t="shared" si="0"/>
        <v>0</v>
      </c>
      <c r="R90" s="125">
        <f>+COUNTIF($R$5:$R$84,C90)</f>
        <v>0</v>
      </c>
    </row>
  </sheetData>
  <mergeCells count="15">
    <mergeCell ref="Q3:Q4"/>
    <mergeCell ref="S3:S4"/>
    <mergeCell ref="P1:S1"/>
    <mergeCell ref="F3:F4"/>
    <mergeCell ref="G3:H3"/>
    <mergeCell ref="I3:J3"/>
    <mergeCell ref="M3:O3"/>
    <mergeCell ref="P3:P4"/>
    <mergeCell ref="R3:R4"/>
    <mergeCell ref="K3:L3"/>
    <mergeCell ref="E3:E4"/>
    <mergeCell ref="A3:A4"/>
    <mergeCell ref="B3:B4"/>
    <mergeCell ref="C3:C4"/>
    <mergeCell ref="D3:D4"/>
  </mergeCells>
  <phoneticPr fontId="6"/>
  <dataValidations count="2">
    <dataValidation type="list" allowBlank="1" showInputMessage="1" showErrorMessage="1" sqref="D5:D84 R5:R84">
      <formula1>$C$85:$C$90</formula1>
    </dataValidation>
    <dataValidation type="list" allowBlank="1" showInputMessage="1" showErrorMessage="1" sqref="K5:L84 Q5:Q84">
      <formula1>"○"</formula1>
    </dataValidation>
  </dataValidations>
  <pageMargins left="0.70866141732283472" right="0.70866141732283472" top="0.74803149606299213" bottom="0.74803149606299213" header="0.31496062992125984" footer="0.31496062992125984"/>
  <pageSetup paperSize="9" scale="68" fitToHeight="0" orientation="landscape" blackAndWhite="1" r:id="rId1"/>
  <rowBreaks count="3" manualBreakCount="3">
    <brk id="24" max="16383" man="1"/>
    <brk id="44" max="17" man="1"/>
    <brk id="64"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31"/>
  <sheetViews>
    <sheetView view="pageBreakPreview" zoomScale="106" zoomScaleNormal="100" zoomScaleSheetLayoutView="106" workbookViewId="0">
      <selection activeCell="N28" sqref="N28"/>
    </sheetView>
  </sheetViews>
  <sheetFormatPr defaultRowHeight="13.5"/>
  <cols>
    <col min="1" max="1" width="3.125" style="22" customWidth="1"/>
    <col min="2" max="2" width="28.625" style="22" customWidth="1"/>
    <col min="3" max="3" width="12.25" style="22" customWidth="1"/>
    <col min="4" max="4" width="9.375" style="22" customWidth="1"/>
    <col min="5" max="5" width="9.5" style="22" customWidth="1"/>
    <col min="6" max="6" width="9.375" style="22" customWidth="1"/>
    <col min="7" max="7" width="9.625" style="22" customWidth="1"/>
    <col min="8" max="8" width="7.75" style="22" customWidth="1"/>
    <col min="9" max="16384" width="9" style="22"/>
  </cols>
  <sheetData>
    <row r="1" spans="1:8">
      <c r="A1" s="22" t="s">
        <v>8</v>
      </c>
    </row>
    <row r="2" spans="1:8" ht="24" customHeight="1">
      <c r="B2" s="405" t="s">
        <v>51</v>
      </c>
      <c r="C2" s="405"/>
      <c r="D2" s="405"/>
      <c r="E2" s="405"/>
      <c r="F2" s="405"/>
      <c r="G2" s="405"/>
    </row>
    <row r="3" spans="1:8">
      <c r="G3" s="404">
        <v>45748</v>
      </c>
      <c r="H3" s="404"/>
    </row>
    <row r="4" spans="1:8">
      <c r="A4" s="22" t="s">
        <v>309</v>
      </c>
    </row>
    <row r="5" spans="1:8" ht="24" customHeight="1">
      <c r="D5" s="23" t="s">
        <v>21</v>
      </c>
    </row>
    <row r="6" spans="1:8" ht="32.25" customHeight="1">
      <c r="D6" s="43" t="s">
        <v>9</v>
      </c>
      <c r="E6" s="412"/>
      <c r="F6" s="412"/>
      <c r="G6" s="412"/>
      <c r="H6" s="412"/>
    </row>
    <row r="7" spans="1:8" ht="32.25" customHeight="1">
      <c r="D7" s="43" t="s">
        <v>10</v>
      </c>
      <c r="E7" s="412"/>
      <c r="F7" s="412"/>
      <c r="G7" s="412"/>
      <c r="H7" s="412"/>
    </row>
    <row r="8" spans="1:8" ht="32.25" customHeight="1">
      <c r="D8" s="43"/>
      <c r="E8" s="412"/>
      <c r="F8" s="412"/>
      <c r="G8" s="412"/>
      <c r="H8" s="412"/>
    </row>
    <row r="10" spans="1:8">
      <c r="B10" s="22" t="s">
        <v>388</v>
      </c>
    </row>
    <row r="11" spans="1:8" ht="39" customHeight="1">
      <c r="B11" s="1" t="s">
        <v>82</v>
      </c>
      <c r="C11" s="413"/>
      <c r="D11" s="413"/>
      <c r="E11" s="413"/>
      <c r="F11" s="413"/>
      <c r="G11" s="413"/>
      <c r="H11" s="413"/>
    </row>
    <row r="12" spans="1:8" ht="39" customHeight="1">
      <c r="B12" s="1" t="s">
        <v>83</v>
      </c>
      <c r="C12" s="414"/>
      <c r="D12" s="415"/>
      <c r="E12" s="415"/>
      <c r="F12" s="415"/>
      <c r="G12" s="415"/>
      <c r="H12" s="415"/>
    </row>
    <row r="13" spans="1:8" ht="39" customHeight="1">
      <c r="B13" s="2" t="s">
        <v>0</v>
      </c>
      <c r="C13" s="416"/>
      <c r="D13" s="416"/>
      <c r="E13" s="416"/>
      <c r="F13" s="416"/>
      <c r="G13" s="416"/>
      <c r="H13" s="416"/>
    </row>
    <row r="14" spans="1:8" ht="29.25" customHeight="1">
      <c r="B14" s="384" t="s">
        <v>84</v>
      </c>
      <c r="C14" s="30" t="s">
        <v>11</v>
      </c>
      <c r="D14" s="402" t="s">
        <v>12</v>
      </c>
      <c r="E14" s="402"/>
      <c r="F14" s="402"/>
      <c r="G14" s="402"/>
      <c r="H14" s="403"/>
    </row>
    <row r="15" spans="1:8" ht="29.25" customHeight="1">
      <c r="B15" s="384"/>
      <c r="C15" s="31" t="s">
        <v>1</v>
      </c>
      <c r="D15" s="396"/>
      <c r="E15" s="396"/>
      <c r="F15" s="396"/>
      <c r="G15" s="396"/>
      <c r="H15" s="397"/>
    </row>
    <row r="16" spans="1:8" ht="29.25" customHeight="1">
      <c r="B16" s="384"/>
      <c r="C16" s="31" t="s">
        <v>23</v>
      </c>
      <c r="D16" s="396"/>
      <c r="E16" s="396"/>
      <c r="F16" s="396"/>
      <c r="G16" s="396"/>
      <c r="H16" s="397"/>
    </row>
    <row r="17" spans="2:8" ht="29.25" customHeight="1">
      <c r="B17" s="385"/>
      <c r="C17" s="31" t="s">
        <v>2</v>
      </c>
      <c r="D17" s="395"/>
      <c r="E17" s="396"/>
      <c r="F17" s="396"/>
      <c r="G17" s="396"/>
      <c r="H17" s="397"/>
    </row>
    <row r="18" spans="2:8" ht="39" customHeight="1">
      <c r="B18" s="347" t="s">
        <v>446</v>
      </c>
      <c r="C18" s="348"/>
      <c r="D18" s="351" t="s">
        <v>447</v>
      </c>
      <c r="E18" s="349"/>
      <c r="F18" s="349"/>
      <c r="G18" s="349"/>
      <c r="H18" s="350"/>
    </row>
    <row r="19" spans="2:8" ht="28.5" customHeight="1">
      <c r="B19" s="387" t="s">
        <v>299</v>
      </c>
      <c r="C19" s="398" t="s">
        <v>77</v>
      </c>
      <c r="D19" s="399"/>
      <c r="E19" s="406">
        <f>+D20+D21+F21+F20+H20+H21</f>
        <v>0</v>
      </c>
      <c r="F19" s="407"/>
      <c r="G19" s="32"/>
      <c r="H19" s="33"/>
    </row>
    <row r="20" spans="2:8" ht="28.5" customHeight="1">
      <c r="B20" s="388"/>
      <c r="C20" s="34" t="s">
        <v>81</v>
      </c>
      <c r="D20" s="277">
        <f>+様式6!D90</f>
        <v>0</v>
      </c>
      <c r="E20" s="24" t="s">
        <v>14</v>
      </c>
      <c r="F20" s="279">
        <f>+様式6!D89</f>
        <v>0</v>
      </c>
      <c r="G20" s="24" t="s">
        <v>15</v>
      </c>
      <c r="H20" s="280">
        <f>+様式6!D88</f>
        <v>0</v>
      </c>
    </row>
    <row r="21" spans="2:8" ht="28.5" customHeight="1">
      <c r="B21" s="388"/>
      <c r="C21" s="6" t="s">
        <v>16</v>
      </c>
      <c r="D21" s="278">
        <f>+様式6!D87</f>
        <v>0</v>
      </c>
      <c r="E21" s="24" t="s">
        <v>17</v>
      </c>
      <c r="F21" s="279">
        <f>+様式6!D86</f>
        <v>0</v>
      </c>
      <c r="G21" s="24" t="s">
        <v>18</v>
      </c>
      <c r="H21" s="281">
        <f>+様式6!D85</f>
        <v>0</v>
      </c>
    </row>
    <row r="22" spans="2:8" ht="28.5" customHeight="1">
      <c r="B22" s="388"/>
      <c r="C22" s="400" t="s">
        <v>78</v>
      </c>
      <c r="D22" s="390"/>
      <c r="E22" s="386">
        <f>資料１!F2</f>
        <v>0</v>
      </c>
      <c r="F22" s="386"/>
      <c r="G22" s="25" t="s">
        <v>13</v>
      </c>
      <c r="H22" s="26"/>
    </row>
    <row r="23" spans="2:8" ht="28.5" customHeight="1">
      <c r="B23" s="388"/>
      <c r="C23" s="6" t="s">
        <v>79</v>
      </c>
      <c r="D23" s="401" t="s">
        <v>22</v>
      </c>
      <c r="E23" s="401"/>
      <c r="F23" s="401"/>
      <c r="G23" s="401"/>
      <c r="H23" s="26"/>
    </row>
    <row r="24" spans="2:8" ht="28.5" customHeight="1">
      <c r="B24" s="388"/>
      <c r="C24" s="27"/>
      <c r="D24" s="390" t="s">
        <v>80</v>
      </c>
      <c r="E24" s="390"/>
      <c r="F24" s="390"/>
      <c r="G24" s="164">
        <f>+資料１!G3</f>
        <v>0</v>
      </c>
      <c r="H24" s="26" t="s">
        <v>13</v>
      </c>
    </row>
    <row r="25" spans="2:8" ht="28.5" customHeight="1">
      <c r="B25" s="388"/>
      <c r="C25" s="27"/>
      <c r="D25" s="390" t="s">
        <v>19</v>
      </c>
      <c r="E25" s="390"/>
      <c r="F25" s="390"/>
      <c r="G25" s="390"/>
      <c r="H25" s="391"/>
    </row>
    <row r="26" spans="2:8" ht="28.5" customHeight="1">
      <c r="B26" s="389"/>
      <c r="C26" s="28"/>
      <c r="D26" s="408" t="s">
        <v>20</v>
      </c>
      <c r="E26" s="408"/>
      <c r="F26" s="408"/>
      <c r="G26" s="164">
        <f>+資料１!L3</f>
        <v>0</v>
      </c>
      <c r="H26" s="29" t="s">
        <v>13</v>
      </c>
    </row>
    <row r="27" spans="2:8" ht="28.5" customHeight="1">
      <c r="B27" s="384" t="s">
        <v>85</v>
      </c>
      <c r="C27" s="409" t="s">
        <v>3</v>
      </c>
      <c r="D27" s="410"/>
      <c r="E27" s="410"/>
      <c r="F27" s="410"/>
      <c r="G27" s="410"/>
      <c r="H27" s="411"/>
    </row>
    <row r="28" spans="2:8" ht="28.5" customHeight="1">
      <c r="B28" s="384"/>
      <c r="C28" s="381" t="s">
        <v>4</v>
      </c>
      <c r="D28" s="382"/>
      <c r="E28" s="382"/>
      <c r="F28" s="382"/>
      <c r="G28" s="382"/>
      <c r="H28" s="383"/>
    </row>
    <row r="29" spans="2:8" ht="28.5" customHeight="1">
      <c r="B29" s="384"/>
      <c r="C29" s="381" t="s">
        <v>5</v>
      </c>
      <c r="D29" s="382"/>
      <c r="E29" s="382"/>
      <c r="F29" s="382"/>
      <c r="G29" s="382"/>
      <c r="H29" s="383"/>
    </row>
    <row r="30" spans="2:8" ht="28.5" customHeight="1">
      <c r="B30" s="384"/>
      <c r="C30" s="381" t="s">
        <v>6</v>
      </c>
      <c r="D30" s="382"/>
      <c r="E30" s="382"/>
      <c r="F30" s="382"/>
      <c r="G30" s="382"/>
      <c r="H30" s="383"/>
    </row>
    <row r="31" spans="2:8" ht="28.5" customHeight="1">
      <c r="B31" s="384"/>
      <c r="C31" s="392" t="s">
        <v>7</v>
      </c>
      <c r="D31" s="393"/>
      <c r="E31" s="393"/>
      <c r="F31" s="393"/>
      <c r="G31" s="393"/>
      <c r="H31" s="394"/>
    </row>
  </sheetData>
  <mergeCells count="28">
    <mergeCell ref="G3:H3"/>
    <mergeCell ref="B2:G2"/>
    <mergeCell ref="E19:F19"/>
    <mergeCell ref="D26:F26"/>
    <mergeCell ref="C27:H27"/>
    <mergeCell ref="E6:H6"/>
    <mergeCell ref="E8:H8"/>
    <mergeCell ref="E7:H7"/>
    <mergeCell ref="C11:H11"/>
    <mergeCell ref="C12:H12"/>
    <mergeCell ref="C13:H13"/>
    <mergeCell ref="D15:H15"/>
    <mergeCell ref="C28:H28"/>
    <mergeCell ref="B14:B17"/>
    <mergeCell ref="B27:B31"/>
    <mergeCell ref="E22:F22"/>
    <mergeCell ref="B19:B26"/>
    <mergeCell ref="D25:H25"/>
    <mergeCell ref="C29:H29"/>
    <mergeCell ref="C30:H30"/>
    <mergeCell ref="C31:H31"/>
    <mergeCell ref="D17:H17"/>
    <mergeCell ref="D16:H16"/>
    <mergeCell ref="D24:F24"/>
    <mergeCell ref="C19:D19"/>
    <mergeCell ref="C22:D22"/>
    <mergeCell ref="D23:G23"/>
    <mergeCell ref="D14:H14"/>
  </mergeCells>
  <phoneticPr fontId="6"/>
  <pageMargins left="0.70866141732283472" right="0.70866141732283472" top="0.74803149606299213" bottom="0.74803149606299213" header="0.31496062992125984" footer="0.31496062992125984"/>
  <pageSetup paperSize="9" scale="8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J32"/>
  <sheetViews>
    <sheetView view="pageBreakPreview" zoomScaleNormal="100" zoomScaleSheetLayoutView="100" workbookViewId="0">
      <selection activeCell="C6" sqref="C6:N6"/>
    </sheetView>
  </sheetViews>
  <sheetFormatPr defaultRowHeight="18.75"/>
  <cols>
    <col min="1" max="1" width="3.125" customWidth="1"/>
    <col min="2" max="2" width="14.25" customWidth="1"/>
    <col min="3" max="3" width="11.375" customWidth="1"/>
    <col min="4" max="4" width="8.875" customWidth="1"/>
    <col min="5" max="5" width="4.625" customWidth="1"/>
    <col min="6" max="6" width="8.875" customWidth="1"/>
    <col min="7" max="7" width="6" customWidth="1"/>
    <col min="8" max="8" width="6.625" customWidth="1"/>
    <col min="9" max="9" width="8.625" customWidth="1"/>
    <col min="10" max="10" width="7.125" customWidth="1"/>
    <col min="12" max="12" width="7.125" customWidth="1"/>
    <col min="13" max="13" width="7.625" customWidth="1"/>
    <col min="14" max="14" width="6.375" customWidth="1"/>
    <col min="21" max="36" width="3.75" customWidth="1"/>
  </cols>
  <sheetData>
    <row r="1" spans="1:36" ht="5.25" customHeight="1"/>
    <row r="2" spans="1:36">
      <c r="A2" t="s">
        <v>50</v>
      </c>
    </row>
    <row r="3" spans="1:36" ht="22.5" customHeight="1">
      <c r="C3" s="424" t="s">
        <v>399</v>
      </c>
      <c r="D3" s="424"/>
      <c r="E3" s="424"/>
      <c r="F3" s="424"/>
      <c r="G3" s="424"/>
      <c r="H3" s="424"/>
      <c r="I3" s="424"/>
      <c r="J3" s="424"/>
      <c r="K3" s="424"/>
      <c r="L3" s="424"/>
    </row>
    <row r="4" spans="1:36">
      <c r="A4" t="s">
        <v>49</v>
      </c>
    </row>
    <row r="5" spans="1:36" ht="3" customHeight="1"/>
    <row r="6" spans="1:36" ht="52.5" customHeight="1">
      <c r="B6" s="1" t="s">
        <v>86</v>
      </c>
      <c r="C6" s="415"/>
      <c r="D6" s="415"/>
      <c r="E6" s="415"/>
      <c r="F6" s="415"/>
      <c r="G6" s="415"/>
      <c r="H6" s="415"/>
      <c r="I6" s="415"/>
      <c r="J6" s="415"/>
      <c r="K6" s="415"/>
      <c r="L6" s="415"/>
      <c r="M6" s="415"/>
      <c r="N6" s="415"/>
    </row>
    <row r="7" spans="1:36" ht="52.5" customHeight="1">
      <c r="B7" s="1" t="s">
        <v>24</v>
      </c>
      <c r="C7" s="415"/>
      <c r="D7" s="415"/>
      <c r="E7" s="415"/>
      <c r="F7" s="415"/>
      <c r="G7" s="415"/>
      <c r="H7" s="415"/>
      <c r="I7" s="415"/>
      <c r="J7" s="415"/>
      <c r="K7" s="415"/>
      <c r="L7" s="415"/>
      <c r="M7" s="415"/>
      <c r="N7" s="415"/>
    </row>
    <row r="8" spans="1:36" ht="52.5" customHeight="1">
      <c r="B8" s="1" t="s">
        <v>25</v>
      </c>
      <c r="C8" s="429" t="s">
        <v>97</v>
      </c>
      <c r="D8" s="430"/>
      <c r="E8" s="430"/>
      <c r="F8" s="430"/>
      <c r="G8" s="430"/>
      <c r="H8" s="18" t="s">
        <v>72</v>
      </c>
      <c r="I8" s="427"/>
      <c r="J8" s="427"/>
      <c r="K8" s="427"/>
      <c r="L8" s="427"/>
      <c r="M8" s="427"/>
      <c r="N8" s="428"/>
    </row>
    <row r="9" spans="1:36" ht="52.5" customHeight="1">
      <c r="B9" s="1" t="s">
        <v>42</v>
      </c>
      <c r="C9" s="431" t="s">
        <v>449</v>
      </c>
      <c r="D9" s="427"/>
      <c r="E9" s="427"/>
      <c r="F9" s="427"/>
      <c r="G9" s="427"/>
      <c r="H9" s="432" t="s">
        <v>347</v>
      </c>
      <c r="I9" s="432"/>
      <c r="J9" s="427"/>
      <c r="K9" s="427"/>
      <c r="L9" s="427"/>
      <c r="M9" s="427"/>
      <c r="N9" s="428"/>
    </row>
    <row r="10" spans="1:36" ht="32.1" customHeight="1">
      <c r="B10" s="384" t="s">
        <v>43</v>
      </c>
      <c r="C10" s="418" t="s">
        <v>405</v>
      </c>
      <c r="D10" s="419"/>
      <c r="E10" s="419"/>
      <c r="F10" s="419"/>
      <c r="G10" s="419"/>
      <c r="H10" s="417" t="s">
        <v>73</v>
      </c>
      <c r="I10" s="417"/>
      <c r="J10" s="426"/>
      <c r="K10" s="426"/>
      <c r="L10" s="7" t="s">
        <v>55</v>
      </c>
      <c r="M10" s="7"/>
      <c r="N10" s="8"/>
    </row>
    <row r="11" spans="1:36" ht="32.1" customHeight="1">
      <c r="B11" s="384"/>
      <c r="C11" s="440" t="s">
        <v>310</v>
      </c>
      <c r="D11" s="440"/>
      <c r="E11" s="440"/>
      <c r="F11" s="440"/>
      <c r="G11" s="440"/>
      <c r="H11" s="440"/>
      <c r="I11" s="440"/>
      <c r="J11" s="440"/>
      <c r="K11" s="440"/>
      <c r="L11" s="440"/>
      <c r="M11" s="440"/>
      <c r="N11" s="440"/>
    </row>
    <row r="12" spans="1:36" ht="32.1" customHeight="1">
      <c r="B12" s="384" t="s">
        <v>346</v>
      </c>
      <c r="C12" s="418" t="s">
        <v>405</v>
      </c>
      <c r="D12" s="419"/>
      <c r="E12" s="419"/>
      <c r="F12" s="419"/>
      <c r="G12" s="419"/>
      <c r="H12" s="433" t="s">
        <v>347</v>
      </c>
      <c r="I12" s="433"/>
      <c r="J12" s="419"/>
      <c r="K12" s="419"/>
      <c r="L12" s="419"/>
      <c r="M12" s="419"/>
      <c r="N12" s="434"/>
    </row>
    <row r="13" spans="1:36" ht="32.1" customHeight="1">
      <c r="B13" s="384"/>
      <c r="C13" s="13" t="s">
        <v>63</v>
      </c>
      <c r="D13" s="165"/>
      <c r="E13" s="10" t="s">
        <v>44</v>
      </c>
      <c r="F13" s="10" t="s">
        <v>45</v>
      </c>
      <c r="G13" s="10"/>
      <c r="H13" s="10"/>
      <c r="I13" s="165"/>
      <c r="J13" s="10" t="s">
        <v>74</v>
      </c>
      <c r="K13" s="10"/>
      <c r="L13" s="10"/>
      <c r="M13" s="10"/>
      <c r="N13" s="11"/>
      <c r="U13" s="283"/>
      <c r="V13" s="283"/>
      <c r="W13" s="283"/>
      <c r="X13" s="283"/>
      <c r="Y13" s="283"/>
      <c r="Z13" s="283"/>
      <c r="AA13" s="283"/>
      <c r="AB13" s="283"/>
      <c r="AC13" s="283"/>
      <c r="AD13" s="283"/>
      <c r="AE13" s="283"/>
      <c r="AF13" s="283"/>
      <c r="AG13" s="283"/>
      <c r="AH13" s="283"/>
      <c r="AI13" s="283"/>
      <c r="AJ13" s="283"/>
    </row>
    <row r="14" spans="1:36" ht="32.1" customHeight="1">
      <c r="B14" s="439" t="s">
        <v>26</v>
      </c>
      <c r="C14" s="148">
        <f>H14+L14</f>
        <v>0</v>
      </c>
      <c r="D14" s="49" t="s">
        <v>38</v>
      </c>
      <c r="E14" s="425" t="s">
        <v>64</v>
      </c>
      <c r="F14" s="425"/>
      <c r="G14" s="425"/>
      <c r="H14" s="321">
        <f>+SUM(様式6!Q88:Q90)</f>
        <v>0</v>
      </c>
      <c r="I14" s="49" t="s">
        <v>38</v>
      </c>
      <c r="J14" s="425" t="s">
        <v>76</v>
      </c>
      <c r="K14" s="425"/>
      <c r="L14" s="321">
        <f>+SUM(様式6!Q85:Q87)</f>
        <v>0</v>
      </c>
      <c r="M14" s="49" t="s">
        <v>71</v>
      </c>
      <c r="N14" s="9"/>
      <c r="U14" s="327"/>
      <c r="V14" s="328" t="s">
        <v>436</v>
      </c>
      <c r="W14" s="329"/>
      <c r="X14" s="329"/>
      <c r="Y14" s="329"/>
      <c r="Z14" s="329"/>
      <c r="AA14" s="329"/>
      <c r="AB14" s="329"/>
      <c r="AC14" s="329"/>
      <c r="AD14" s="329"/>
      <c r="AE14" s="329"/>
      <c r="AF14" s="329"/>
      <c r="AG14" s="329"/>
      <c r="AH14" s="329"/>
      <c r="AI14" s="329"/>
      <c r="AJ14" s="329"/>
    </row>
    <row r="15" spans="1:36" ht="32.1" customHeight="1">
      <c r="B15" s="385"/>
      <c r="C15" s="441" t="s">
        <v>411</v>
      </c>
      <c r="D15" s="441"/>
      <c r="E15" s="441"/>
      <c r="F15" s="441"/>
      <c r="G15" s="441"/>
      <c r="H15" s="441"/>
      <c r="I15" s="441"/>
      <c r="J15" s="441"/>
      <c r="K15" s="441"/>
      <c r="L15" s="441"/>
      <c r="M15" s="441"/>
      <c r="N15" s="442"/>
      <c r="U15" s="330"/>
      <c r="V15" s="466" t="s">
        <v>412</v>
      </c>
      <c r="W15" s="467"/>
      <c r="X15" s="468"/>
      <c r="Y15" s="475" t="s">
        <v>413</v>
      </c>
      <c r="Z15" s="476"/>
      <c r="AA15" s="476"/>
      <c r="AB15" s="476"/>
      <c r="AC15" s="476"/>
      <c r="AD15" s="476"/>
      <c r="AE15" s="476"/>
      <c r="AF15" s="476"/>
      <c r="AG15" s="476"/>
      <c r="AH15" s="476"/>
      <c r="AI15" s="476"/>
      <c r="AJ15" s="477"/>
    </row>
    <row r="16" spans="1:36" ht="32.1" customHeight="1">
      <c r="B16" s="384" t="s">
        <v>27</v>
      </c>
      <c r="C16" s="149">
        <f>+G16+J16+M16</f>
        <v>0</v>
      </c>
      <c r="D16" s="35" t="s">
        <v>38</v>
      </c>
      <c r="E16" s="447" t="s">
        <v>75</v>
      </c>
      <c r="F16" s="447"/>
      <c r="G16" s="324">
        <f>様式５!E28</f>
        <v>0</v>
      </c>
      <c r="H16" s="450" t="s">
        <v>39</v>
      </c>
      <c r="I16" s="450"/>
      <c r="J16" s="324">
        <f>様式５!E29</f>
        <v>0</v>
      </c>
      <c r="K16" s="443" t="s">
        <v>40</v>
      </c>
      <c r="L16" s="443"/>
      <c r="M16" s="166"/>
      <c r="N16" s="36" t="s">
        <v>71</v>
      </c>
      <c r="U16" s="330"/>
      <c r="V16" s="469"/>
      <c r="W16" s="470"/>
      <c r="X16" s="471"/>
      <c r="Y16" s="478" t="s">
        <v>414</v>
      </c>
      <c r="Z16" s="479"/>
      <c r="AA16" s="479"/>
      <c r="AB16" s="479"/>
      <c r="AC16" s="479"/>
      <c r="AD16" s="479"/>
      <c r="AE16" s="479"/>
      <c r="AF16" s="479"/>
      <c r="AG16" s="479" t="s">
        <v>415</v>
      </c>
      <c r="AH16" s="479"/>
      <c r="AI16" s="479"/>
      <c r="AJ16" s="480"/>
    </row>
    <row r="17" spans="2:36" ht="32.1" customHeight="1">
      <c r="B17" s="384"/>
      <c r="C17" s="37"/>
      <c r="D17" s="38"/>
      <c r="E17" s="444" t="s">
        <v>41</v>
      </c>
      <c r="F17" s="444"/>
      <c r="G17" s="325">
        <f>様式５!G28</f>
        <v>0</v>
      </c>
      <c r="H17" s="451" t="s">
        <v>437</v>
      </c>
      <c r="I17" s="452"/>
      <c r="J17" s="325">
        <f>様式５!G29</f>
        <v>0</v>
      </c>
      <c r="K17" s="445" t="s">
        <v>90</v>
      </c>
      <c r="L17" s="445"/>
      <c r="M17" s="325">
        <f>様式５!G30</f>
        <v>0</v>
      </c>
      <c r="N17" s="39" t="s">
        <v>71</v>
      </c>
      <c r="U17" s="330"/>
      <c r="V17" s="472"/>
      <c r="W17" s="473"/>
      <c r="X17" s="474"/>
      <c r="Y17" s="483" t="s">
        <v>416</v>
      </c>
      <c r="Z17" s="481"/>
      <c r="AA17" s="481"/>
      <c r="AB17" s="481"/>
      <c r="AC17" s="481" t="s">
        <v>417</v>
      </c>
      <c r="AD17" s="481"/>
      <c r="AE17" s="481"/>
      <c r="AF17" s="481"/>
      <c r="AG17" s="481"/>
      <c r="AH17" s="481"/>
      <c r="AI17" s="481"/>
      <c r="AJ17" s="482"/>
    </row>
    <row r="18" spans="2:36" ht="32.1" customHeight="1">
      <c r="B18" s="439" t="s">
        <v>28</v>
      </c>
      <c r="C18" s="12"/>
      <c r="D18" s="3"/>
      <c r="E18" s="343"/>
      <c r="F18" s="343"/>
      <c r="G18" s="343"/>
      <c r="H18" s="343"/>
      <c r="I18" s="21" t="s">
        <v>46</v>
      </c>
      <c r="J18" s="167"/>
      <c r="K18" s="3" t="s">
        <v>47</v>
      </c>
      <c r="L18" s="3"/>
      <c r="M18" s="3"/>
      <c r="N18" s="9"/>
      <c r="U18" s="330"/>
      <c r="V18" s="460" t="s">
        <v>418</v>
      </c>
      <c r="W18" s="461"/>
      <c r="X18" s="462"/>
      <c r="Y18" s="463">
        <v>17</v>
      </c>
      <c r="Z18" s="464"/>
      <c r="AA18" s="464"/>
      <c r="AB18" s="331" t="s">
        <v>419</v>
      </c>
      <c r="AC18" s="465">
        <v>4</v>
      </c>
      <c r="AD18" s="464"/>
      <c r="AE18" s="464"/>
      <c r="AF18" s="332" t="s">
        <v>419</v>
      </c>
      <c r="AG18" s="459">
        <v>4</v>
      </c>
      <c r="AH18" s="459"/>
      <c r="AI18" s="459"/>
      <c r="AJ18" s="339" t="s">
        <v>419</v>
      </c>
    </row>
    <row r="19" spans="2:36" ht="32.1" customHeight="1">
      <c r="B19" s="384"/>
      <c r="C19" s="227"/>
      <c r="D19" s="3" t="s">
        <v>47</v>
      </c>
      <c r="E19" s="446" t="s">
        <v>435</v>
      </c>
      <c r="F19" s="446"/>
      <c r="G19" s="446"/>
      <c r="H19" s="446"/>
      <c r="I19" s="235" t="s">
        <v>312</v>
      </c>
      <c r="J19" s="167"/>
      <c r="K19" s="3" t="s">
        <v>47</v>
      </c>
      <c r="L19" s="3"/>
      <c r="M19" s="3"/>
      <c r="N19" s="9"/>
      <c r="U19" s="330"/>
      <c r="V19" s="453" t="s">
        <v>420</v>
      </c>
      <c r="W19" s="454"/>
      <c r="X19" s="455"/>
      <c r="Y19" s="456">
        <v>20</v>
      </c>
      <c r="Z19" s="457"/>
      <c r="AA19" s="457"/>
      <c r="AB19" s="333" t="s">
        <v>419</v>
      </c>
      <c r="AC19" s="458"/>
      <c r="AD19" s="459"/>
      <c r="AE19" s="459"/>
      <c r="AF19" s="334" t="s">
        <v>419</v>
      </c>
      <c r="AG19" s="457">
        <v>4</v>
      </c>
      <c r="AH19" s="457"/>
      <c r="AI19" s="457"/>
      <c r="AJ19" s="340" t="s">
        <v>419</v>
      </c>
    </row>
    <row r="20" spans="2:36" ht="28.5" customHeight="1">
      <c r="B20" s="385"/>
      <c r="E20" s="343"/>
      <c r="F20" s="343"/>
      <c r="G20" s="343"/>
      <c r="H20" s="343"/>
      <c r="I20" s="344" t="s">
        <v>432</v>
      </c>
      <c r="J20" s="167"/>
      <c r="K20" s="3" t="s">
        <v>433</v>
      </c>
      <c r="L20" s="345" t="s">
        <v>434</v>
      </c>
      <c r="M20" s="3"/>
      <c r="N20" s="9"/>
      <c r="U20" s="330"/>
      <c r="V20" s="453" t="s">
        <v>421</v>
      </c>
      <c r="W20" s="454"/>
      <c r="X20" s="455"/>
      <c r="Y20" s="456">
        <v>26</v>
      </c>
      <c r="Z20" s="457"/>
      <c r="AA20" s="457"/>
      <c r="AB20" s="333" t="s">
        <v>419</v>
      </c>
      <c r="AC20" s="458"/>
      <c r="AD20" s="459"/>
      <c r="AE20" s="459"/>
      <c r="AF20" s="334" t="s">
        <v>419</v>
      </c>
      <c r="AG20" s="457">
        <v>4</v>
      </c>
      <c r="AH20" s="457"/>
      <c r="AI20" s="457"/>
      <c r="AJ20" s="340" t="s">
        <v>419</v>
      </c>
    </row>
    <row r="21" spans="2:36" ht="32.1" customHeight="1">
      <c r="B21" s="384" t="s">
        <v>29</v>
      </c>
      <c r="C21" s="418"/>
      <c r="D21" s="419"/>
      <c r="E21" s="417" t="s">
        <v>91</v>
      </c>
      <c r="F21" s="417"/>
      <c r="G21" s="417"/>
      <c r="H21" s="417"/>
      <c r="I21" s="417"/>
      <c r="J21" s="417"/>
      <c r="K21" s="171"/>
      <c r="L21" s="40" t="s">
        <v>71</v>
      </c>
      <c r="M21" s="40"/>
      <c r="N21" s="8"/>
      <c r="U21" s="330"/>
      <c r="V21" s="453" t="s">
        <v>422</v>
      </c>
      <c r="W21" s="454"/>
      <c r="X21" s="455"/>
      <c r="Y21" s="456">
        <v>16</v>
      </c>
      <c r="Z21" s="457"/>
      <c r="AA21" s="457"/>
      <c r="AB21" s="333" t="s">
        <v>419</v>
      </c>
      <c r="AC21" s="458">
        <v>6</v>
      </c>
      <c r="AD21" s="459"/>
      <c r="AE21" s="459"/>
      <c r="AF21" s="334" t="s">
        <v>419</v>
      </c>
      <c r="AG21" s="457">
        <v>4</v>
      </c>
      <c r="AH21" s="457"/>
      <c r="AI21" s="457"/>
      <c r="AJ21" s="340" t="s">
        <v>419</v>
      </c>
    </row>
    <row r="22" spans="2:36" ht="32.1" customHeight="1">
      <c r="B22" s="384"/>
      <c r="C22" s="389" t="s">
        <v>70</v>
      </c>
      <c r="D22" s="437"/>
      <c r="E22" s="438"/>
      <c r="F22" s="438"/>
      <c r="G22" s="10" t="s">
        <v>69</v>
      </c>
      <c r="H22" s="10"/>
      <c r="I22" s="10"/>
      <c r="J22" s="10"/>
      <c r="K22" s="10"/>
      <c r="L22" s="10"/>
      <c r="M22" s="10"/>
      <c r="N22" s="11"/>
      <c r="U22" s="330"/>
      <c r="V22" s="453" t="s">
        <v>423</v>
      </c>
      <c r="W22" s="454"/>
      <c r="X22" s="455"/>
      <c r="Y22" s="456">
        <v>0</v>
      </c>
      <c r="Z22" s="457"/>
      <c r="AA22" s="457"/>
      <c r="AB22" s="333" t="s">
        <v>419</v>
      </c>
      <c r="AC22" s="458">
        <v>19</v>
      </c>
      <c r="AD22" s="459"/>
      <c r="AE22" s="459"/>
      <c r="AF22" s="334" t="s">
        <v>419</v>
      </c>
      <c r="AG22" s="457">
        <v>5</v>
      </c>
      <c r="AH22" s="457"/>
      <c r="AI22" s="457"/>
      <c r="AJ22" s="340" t="s">
        <v>419</v>
      </c>
    </row>
    <row r="23" spans="2:36" ht="32.1" customHeight="1">
      <c r="B23" s="439" t="s">
        <v>30</v>
      </c>
      <c r="C23" s="5" t="s">
        <v>65</v>
      </c>
      <c r="D23" s="14"/>
      <c r="E23" s="420"/>
      <c r="F23" s="420"/>
      <c r="G23" s="47" t="s">
        <v>52</v>
      </c>
      <c r="H23" s="423"/>
      <c r="I23" s="423"/>
      <c r="J23" s="3" t="s">
        <v>95</v>
      </c>
      <c r="K23" s="46" t="s">
        <v>96</v>
      </c>
      <c r="L23" s="48">
        <f>+ROUND((H23-E23)*24,2)</f>
        <v>0</v>
      </c>
      <c r="M23" s="14" t="s">
        <v>53</v>
      </c>
      <c r="N23" s="9"/>
      <c r="U23" s="330"/>
      <c r="V23" s="453" t="s">
        <v>424</v>
      </c>
      <c r="W23" s="454"/>
      <c r="X23" s="455"/>
      <c r="Y23" s="456">
        <v>20</v>
      </c>
      <c r="Z23" s="457"/>
      <c r="AA23" s="457"/>
      <c r="AB23" s="333" t="s">
        <v>419</v>
      </c>
      <c r="AC23" s="458"/>
      <c r="AD23" s="459"/>
      <c r="AE23" s="459"/>
      <c r="AF23" s="334" t="s">
        <v>419</v>
      </c>
      <c r="AG23" s="457">
        <v>4</v>
      </c>
      <c r="AH23" s="457"/>
      <c r="AI23" s="457"/>
      <c r="AJ23" s="340" t="s">
        <v>419</v>
      </c>
    </row>
    <row r="24" spans="2:36" ht="32.1" customHeight="1">
      <c r="B24" s="384"/>
      <c r="C24" s="5" t="s">
        <v>66</v>
      </c>
      <c r="D24" s="14"/>
      <c r="E24" s="421"/>
      <c r="F24" s="421"/>
      <c r="G24" s="47" t="s">
        <v>52</v>
      </c>
      <c r="H24" s="421"/>
      <c r="I24" s="421"/>
      <c r="J24" s="3" t="s">
        <v>95</v>
      </c>
      <c r="K24" s="46" t="s">
        <v>96</v>
      </c>
      <c r="L24" s="48">
        <f>+ROUND((H24-E24)*24,2)</f>
        <v>0</v>
      </c>
      <c r="M24" s="14" t="s">
        <v>53</v>
      </c>
      <c r="N24" s="9"/>
      <c r="U24" s="330"/>
      <c r="V24" s="453" t="s">
        <v>425</v>
      </c>
      <c r="W24" s="454"/>
      <c r="X24" s="455"/>
      <c r="Y24" s="456">
        <v>22</v>
      </c>
      <c r="Z24" s="457"/>
      <c r="AA24" s="457"/>
      <c r="AB24" s="333" t="s">
        <v>419</v>
      </c>
      <c r="AC24" s="458"/>
      <c r="AD24" s="459"/>
      <c r="AE24" s="459"/>
      <c r="AF24" s="334" t="s">
        <v>419</v>
      </c>
      <c r="AG24" s="457">
        <v>4</v>
      </c>
      <c r="AH24" s="457"/>
      <c r="AI24" s="457"/>
      <c r="AJ24" s="340" t="s">
        <v>419</v>
      </c>
    </row>
    <row r="25" spans="2:36" ht="32.1" customHeight="1">
      <c r="B25" s="385"/>
      <c r="C25" s="5" t="s">
        <v>67</v>
      </c>
      <c r="D25" s="14"/>
      <c r="E25" s="422"/>
      <c r="F25" s="422"/>
      <c r="G25" s="47" t="s">
        <v>52</v>
      </c>
      <c r="H25" s="422"/>
      <c r="I25" s="422"/>
      <c r="J25" s="3" t="s">
        <v>95</v>
      </c>
      <c r="K25" s="46" t="s">
        <v>96</v>
      </c>
      <c r="L25" s="48">
        <f>+ROUND((H25-E25)*24,2)</f>
        <v>0</v>
      </c>
      <c r="M25" s="14" t="s">
        <v>53</v>
      </c>
      <c r="N25" s="9"/>
      <c r="U25" s="330"/>
      <c r="V25" s="453" t="s">
        <v>426</v>
      </c>
      <c r="W25" s="454"/>
      <c r="X25" s="455"/>
      <c r="Y25" s="456">
        <v>18</v>
      </c>
      <c r="Z25" s="457"/>
      <c r="AA25" s="457"/>
      <c r="AB25" s="333" t="s">
        <v>419</v>
      </c>
      <c r="AC25" s="458"/>
      <c r="AD25" s="459"/>
      <c r="AE25" s="459"/>
      <c r="AF25" s="334" t="s">
        <v>419</v>
      </c>
      <c r="AG25" s="457">
        <v>5</v>
      </c>
      <c r="AH25" s="457"/>
      <c r="AI25" s="457"/>
      <c r="AJ25" s="340" t="s">
        <v>419</v>
      </c>
    </row>
    <row r="26" spans="2:36" ht="32.1" customHeight="1">
      <c r="B26" s="384" t="s">
        <v>87</v>
      </c>
      <c r="C26" s="17" t="s">
        <v>60</v>
      </c>
      <c r="D26" s="168"/>
      <c r="E26" s="15" t="s">
        <v>54</v>
      </c>
      <c r="F26" s="168"/>
      <c r="G26" s="15" t="s">
        <v>55</v>
      </c>
      <c r="H26" s="15" t="s">
        <v>56</v>
      </c>
      <c r="I26" s="168"/>
      <c r="J26" s="15" t="s">
        <v>57</v>
      </c>
      <c r="K26" s="168"/>
      <c r="L26" s="15" t="s">
        <v>55</v>
      </c>
      <c r="M26" s="15"/>
      <c r="N26" s="16"/>
      <c r="U26" s="330"/>
      <c r="V26" s="453" t="s">
        <v>427</v>
      </c>
      <c r="W26" s="454"/>
      <c r="X26" s="455"/>
      <c r="Y26" s="456">
        <v>18</v>
      </c>
      <c r="Z26" s="457"/>
      <c r="AA26" s="457"/>
      <c r="AB26" s="333" t="s">
        <v>419</v>
      </c>
      <c r="AC26" s="458">
        <v>5</v>
      </c>
      <c r="AD26" s="459"/>
      <c r="AE26" s="459"/>
      <c r="AF26" s="334" t="s">
        <v>419</v>
      </c>
      <c r="AG26" s="457">
        <v>4</v>
      </c>
      <c r="AH26" s="457"/>
      <c r="AI26" s="457"/>
      <c r="AJ26" s="340" t="s">
        <v>419</v>
      </c>
    </row>
    <row r="27" spans="2:36" ht="32.1" customHeight="1">
      <c r="B27" s="384"/>
      <c r="C27" s="5" t="s">
        <v>61</v>
      </c>
      <c r="D27" s="169"/>
      <c r="E27" s="3" t="s">
        <v>54</v>
      </c>
      <c r="F27" s="169"/>
      <c r="G27" s="3" t="s">
        <v>55</v>
      </c>
      <c r="H27" s="3" t="s">
        <v>58</v>
      </c>
      <c r="I27" s="169"/>
      <c r="J27" s="3" t="s">
        <v>57</v>
      </c>
      <c r="K27" s="169"/>
      <c r="L27" s="3" t="s">
        <v>55</v>
      </c>
      <c r="M27" s="3"/>
      <c r="N27" s="9"/>
      <c r="U27" s="330"/>
      <c r="V27" s="453" t="s">
        <v>428</v>
      </c>
      <c r="W27" s="454"/>
      <c r="X27" s="455"/>
      <c r="Y27" s="456">
        <v>16</v>
      </c>
      <c r="Z27" s="457"/>
      <c r="AA27" s="457"/>
      <c r="AB27" s="333" t="s">
        <v>419</v>
      </c>
      <c r="AC27" s="458">
        <v>3</v>
      </c>
      <c r="AD27" s="459"/>
      <c r="AE27" s="459"/>
      <c r="AF27" s="334" t="s">
        <v>419</v>
      </c>
      <c r="AG27" s="457">
        <v>4</v>
      </c>
      <c r="AH27" s="457"/>
      <c r="AI27" s="457"/>
      <c r="AJ27" s="340" t="s">
        <v>419</v>
      </c>
    </row>
    <row r="28" spans="2:36" ht="32.1" customHeight="1">
      <c r="B28" s="384"/>
      <c r="C28" s="5" t="s">
        <v>62</v>
      </c>
      <c r="D28" s="169"/>
      <c r="E28" s="3" t="s">
        <v>54</v>
      </c>
      <c r="F28" s="169"/>
      <c r="G28" s="3" t="s">
        <v>55</v>
      </c>
      <c r="H28" s="3" t="s">
        <v>59</v>
      </c>
      <c r="I28" s="169"/>
      <c r="J28" s="3" t="s">
        <v>57</v>
      </c>
      <c r="K28" s="169"/>
      <c r="L28" s="3" t="s">
        <v>55</v>
      </c>
      <c r="M28" s="3"/>
      <c r="N28" s="9"/>
      <c r="U28" s="330"/>
      <c r="V28" s="453" t="s">
        <v>429</v>
      </c>
      <c r="W28" s="454"/>
      <c r="X28" s="455"/>
      <c r="Y28" s="456">
        <v>18</v>
      </c>
      <c r="Z28" s="457"/>
      <c r="AA28" s="457"/>
      <c r="AB28" s="333" t="s">
        <v>419</v>
      </c>
      <c r="AC28" s="458"/>
      <c r="AD28" s="459"/>
      <c r="AE28" s="459"/>
      <c r="AF28" s="334" t="s">
        <v>419</v>
      </c>
      <c r="AG28" s="457">
        <v>4</v>
      </c>
      <c r="AH28" s="457"/>
      <c r="AI28" s="457"/>
      <c r="AJ28" s="340" t="s">
        <v>419</v>
      </c>
    </row>
    <row r="29" spans="2:36" ht="32.1" customHeight="1">
      <c r="B29" s="384"/>
      <c r="C29" s="448" t="s">
        <v>270</v>
      </c>
      <c r="D29" s="449"/>
      <c r="E29" s="449"/>
      <c r="F29" s="449"/>
      <c r="G29" s="449"/>
      <c r="H29" s="449"/>
      <c r="I29" s="170">
        <v>0</v>
      </c>
      <c r="J29" s="44" t="s">
        <v>93</v>
      </c>
      <c r="K29" s="170">
        <v>0</v>
      </c>
      <c r="L29" s="45" t="s">
        <v>94</v>
      </c>
      <c r="M29" s="19"/>
      <c r="N29" s="20"/>
      <c r="U29" s="330"/>
      <c r="V29" s="491" t="s">
        <v>430</v>
      </c>
      <c r="W29" s="492"/>
      <c r="X29" s="493"/>
      <c r="Y29" s="494">
        <v>16</v>
      </c>
      <c r="Z29" s="495"/>
      <c r="AA29" s="495"/>
      <c r="AB29" s="335" t="s">
        <v>419</v>
      </c>
      <c r="AC29" s="496">
        <v>5</v>
      </c>
      <c r="AD29" s="497"/>
      <c r="AE29" s="497"/>
      <c r="AF29" s="336" t="s">
        <v>419</v>
      </c>
      <c r="AG29" s="498">
        <v>4</v>
      </c>
      <c r="AH29" s="498"/>
      <c r="AI29" s="498"/>
      <c r="AJ29" s="341" t="s">
        <v>419</v>
      </c>
    </row>
    <row r="30" spans="2:36" ht="32.1" customHeight="1">
      <c r="B30" s="439" t="s">
        <v>403</v>
      </c>
      <c r="C30" s="4"/>
      <c r="D30" s="3"/>
      <c r="E30" s="3"/>
      <c r="F30" s="3"/>
      <c r="G30" s="3"/>
      <c r="H30" s="3"/>
      <c r="I30" s="3"/>
      <c r="J30" s="3"/>
      <c r="K30" s="3"/>
      <c r="L30" s="3"/>
      <c r="M30" s="3"/>
      <c r="N30" s="9"/>
      <c r="U30" s="330"/>
      <c r="V30" s="484" t="s">
        <v>431</v>
      </c>
      <c r="W30" s="485"/>
      <c r="X30" s="486"/>
      <c r="Y30" s="488">
        <f>SUM(Y18:AA29)</f>
        <v>207</v>
      </c>
      <c r="Z30" s="488"/>
      <c r="AA30" s="488"/>
      <c r="AB30" s="337" t="s">
        <v>419</v>
      </c>
      <c r="AC30" s="490">
        <f>SUM(AC18:AE29)</f>
        <v>42</v>
      </c>
      <c r="AD30" s="488"/>
      <c r="AE30" s="488"/>
      <c r="AF30" s="338" t="s">
        <v>419</v>
      </c>
      <c r="AG30" s="488">
        <f>SUM(AG18:AI29)</f>
        <v>50</v>
      </c>
      <c r="AH30" s="488"/>
      <c r="AI30" s="488"/>
      <c r="AJ30" s="342" t="s">
        <v>419</v>
      </c>
    </row>
    <row r="31" spans="2:36" ht="32.1" customHeight="1">
      <c r="B31" s="384"/>
      <c r="C31" s="435"/>
      <c r="D31" s="436"/>
      <c r="E31" s="14" t="s">
        <v>68</v>
      </c>
      <c r="F31" s="3"/>
      <c r="G31" s="3"/>
      <c r="H31" s="3"/>
      <c r="I31" s="3"/>
      <c r="J31" s="3"/>
      <c r="K31" s="3"/>
      <c r="L31" s="3"/>
      <c r="M31" s="3"/>
      <c r="N31" s="9"/>
      <c r="U31" s="330"/>
      <c r="V31" s="484" t="s">
        <v>431</v>
      </c>
      <c r="W31" s="485"/>
      <c r="X31" s="486"/>
      <c r="Y31" s="487">
        <f>Y30+AC30+AG30</f>
        <v>299</v>
      </c>
      <c r="Z31" s="488"/>
      <c r="AA31" s="488"/>
      <c r="AB31" s="488"/>
      <c r="AC31" s="488"/>
      <c r="AD31" s="488"/>
      <c r="AE31" s="488"/>
      <c r="AF31" s="488"/>
      <c r="AG31" s="488"/>
      <c r="AH31" s="488"/>
      <c r="AI31" s="488"/>
      <c r="AJ31" s="489"/>
    </row>
    <row r="32" spans="2:36" ht="32.1" customHeight="1">
      <c r="B32" s="384"/>
      <c r="C32" s="13"/>
      <c r="D32" s="10"/>
      <c r="E32" s="10"/>
      <c r="F32" s="10"/>
      <c r="G32" s="10"/>
      <c r="H32" s="10"/>
      <c r="I32" s="10"/>
      <c r="J32" s="10"/>
      <c r="K32" s="10"/>
      <c r="L32" s="10"/>
      <c r="M32" s="10"/>
      <c r="N32" s="11"/>
    </row>
  </sheetData>
  <mergeCells count="106">
    <mergeCell ref="V31:X31"/>
    <mergeCell ref="Y31:AJ31"/>
    <mergeCell ref="V30:X30"/>
    <mergeCell ref="Y30:AA30"/>
    <mergeCell ref="AC30:AE30"/>
    <mergeCell ref="AG30:AI30"/>
    <mergeCell ref="V29:X29"/>
    <mergeCell ref="Y29:AA29"/>
    <mergeCell ref="AC29:AE29"/>
    <mergeCell ref="AG29:AI29"/>
    <mergeCell ref="V28:X28"/>
    <mergeCell ref="Y28:AA28"/>
    <mergeCell ref="AC28:AE28"/>
    <mergeCell ref="AG28:AI28"/>
    <mergeCell ref="V27:X27"/>
    <mergeCell ref="Y27:AA27"/>
    <mergeCell ref="AC27:AE27"/>
    <mergeCell ref="AG27:AI27"/>
    <mergeCell ref="V26:X26"/>
    <mergeCell ref="Y26:AA26"/>
    <mergeCell ref="AC26:AE26"/>
    <mergeCell ref="AG26:AI26"/>
    <mergeCell ref="V25:X25"/>
    <mergeCell ref="Y25:AA25"/>
    <mergeCell ref="AC25:AE25"/>
    <mergeCell ref="AG25:AI25"/>
    <mergeCell ref="V24:X24"/>
    <mergeCell ref="Y24:AA24"/>
    <mergeCell ref="AC24:AE24"/>
    <mergeCell ref="AG24:AI24"/>
    <mergeCell ref="V23:X23"/>
    <mergeCell ref="Y23:AA23"/>
    <mergeCell ref="AC23:AE23"/>
    <mergeCell ref="AG23:AI23"/>
    <mergeCell ref="V22:X22"/>
    <mergeCell ref="Y22:AA22"/>
    <mergeCell ref="AC22:AE22"/>
    <mergeCell ref="AG22:AI22"/>
    <mergeCell ref="V21:X21"/>
    <mergeCell ref="Y21:AA21"/>
    <mergeCell ref="AC21:AE21"/>
    <mergeCell ref="AG21:AI21"/>
    <mergeCell ref="V20:X20"/>
    <mergeCell ref="Y20:AA20"/>
    <mergeCell ref="AC20:AE20"/>
    <mergeCell ref="AG20:AI20"/>
    <mergeCell ref="V19:X19"/>
    <mergeCell ref="Y19:AA19"/>
    <mergeCell ref="AC19:AE19"/>
    <mergeCell ref="AG19:AI19"/>
    <mergeCell ref="V18:X18"/>
    <mergeCell ref="Y18:AA18"/>
    <mergeCell ref="AC18:AE18"/>
    <mergeCell ref="AG18:AI18"/>
    <mergeCell ref="V15:X17"/>
    <mergeCell ref="Y15:AJ15"/>
    <mergeCell ref="Y16:AF16"/>
    <mergeCell ref="AG16:AJ17"/>
    <mergeCell ref="Y17:AB17"/>
    <mergeCell ref="AC17:AF17"/>
    <mergeCell ref="C31:D31"/>
    <mergeCell ref="C22:D22"/>
    <mergeCell ref="E22:F22"/>
    <mergeCell ref="B30:B32"/>
    <mergeCell ref="B10:B11"/>
    <mergeCell ref="B12:B13"/>
    <mergeCell ref="B14:B15"/>
    <mergeCell ref="B16:B17"/>
    <mergeCell ref="B18:B20"/>
    <mergeCell ref="B21:B22"/>
    <mergeCell ref="B23:B25"/>
    <mergeCell ref="B26:B29"/>
    <mergeCell ref="C11:N11"/>
    <mergeCell ref="C15:N15"/>
    <mergeCell ref="K16:L16"/>
    <mergeCell ref="E17:F17"/>
    <mergeCell ref="K17:L17"/>
    <mergeCell ref="E19:H19"/>
    <mergeCell ref="E16:F16"/>
    <mergeCell ref="H24:I24"/>
    <mergeCell ref="C29:H29"/>
    <mergeCell ref="H25:I25"/>
    <mergeCell ref="H16:I16"/>
    <mergeCell ref="H17:I17"/>
    <mergeCell ref="E21:J21"/>
    <mergeCell ref="C21:D21"/>
    <mergeCell ref="E23:F23"/>
    <mergeCell ref="E24:F24"/>
    <mergeCell ref="E25:F25"/>
    <mergeCell ref="H23:I23"/>
    <mergeCell ref="C3:L3"/>
    <mergeCell ref="E14:G14"/>
    <mergeCell ref="J14:K14"/>
    <mergeCell ref="C10:G10"/>
    <mergeCell ref="H10:I10"/>
    <mergeCell ref="J10:K10"/>
    <mergeCell ref="C6:N6"/>
    <mergeCell ref="C7:N7"/>
    <mergeCell ref="I8:N8"/>
    <mergeCell ref="C8:G8"/>
    <mergeCell ref="C9:G9"/>
    <mergeCell ref="H9:I9"/>
    <mergeCell ref="J9:N9"/>
    <mergeCell ref="C12:G12"/>
    <mergeCell ref="H12:I12"/>
    <mergeCell ref="J12:N12"/>
  </mergeCells>
  <phoneticPr fontId="6"/>
  <conditionalFormatting sqref="AG18:AI30">
    <cfRule type="expression" dxfId="2" priority="4" stopIfTrue="1">
      <formula>AG18&gt;AU18</formula>
    </cfRule>
  </conditionalFormatting>
  <conditionalFormatting sqref="Y18:AA29">
    <cfRule type="expression" dxfId="1" priority="2" stopIfTrue="1">
      <formula>Y18&gt;AM18</formula>
    </cfRule>
  </conditionalFormatting>
  <conditionalFormatting sqref="AC18:AE29">
    <cfRule type="expression" dxfId="0" priority="3" stopIfTrue="1">
      <formula>AC18&gt;AQ18</formula>
    </cfRule>
  </conditionalFormatting>
  <dataValidations count="4">
    <dataValidation type="list" allowBlank="1" showInputMessage="1" showErrorMessage="1" sqref="C21:D21">
      <formula1>"有り,無し,選択してください"</formula1>
    </dataValidation>
    <dataValidation type="list" allowBlank="1" showInputMessage="1" showErrorMessage="1" sqref="C10:G10">
      <formula1>"公共施設,民家（借家）,自己所有施設,選択してください"</formula1>
    </dataValidation>
    <dataValidation type="list" allowBlank="1" showInputMessage="1" showErrorMessage="1" sqref="C9:G9">
      <formula1>"法人,個人,その他,選択してください"</formula1>
    </dataValidation>
    <dataValidation type="list" allowBlank="1" showInputMessage="1" showErrorMessage="1" sqref="C12:G12">
      <formula1>"鉄筋,ブロック,木造,その他,選択してください"</formula1>
    </dataValidation>
  </dataValidations>
  <pageMargins left="0.70866141732283472" right="0.70866141732283472" top="0.74803149606299213" bottom="0.74803149606299213" header="0.31496062992125984" footer="0.31496062992125984"/>
  <pageSetup paperSize="9" scale="73"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B1:M55"/>
  <sheetViews>
    <sheetView view="pageBreakPreview" topLeftCell="A22" zoomScale="112" zoomScaleNormal="100" zoomScaleSheetLayoutView="112" workbookViewId="0">
      <selection activeCell="F48" sqref="F48"/>
    </sheetView>
  </sheetViews>
  <sheetFormatPr defaultRowHeight="18.75"/>
  <cols>
    <col min="1" max="1" width="3.25" customWidth="1"/>
    <col min="2" max="11" width="10.5" customWidth="1"/>
    <col min="14" max="14" width="9" customWidth="1"/>
  </cols>
  <sheetData>
    <row r="1" spans="2:11" ht="19.5">
      <c r="B1" s="144" t="s">
        <v>265</v>
      </c>
    </row>
    <row r="3" spans="2:11" ht="23.25" customHeight="1">
      <c r="B3" s="517" t="s">
        <v>389</v>
      </c>
      <c r="C3" s="517"/>
      <c r="D3" s="517"/>
      <c r="E3" s="517"/>
      <c r="F3" s="517"/>
      <c r="G3" s="517"/>
      <c r="H3" s="517"/>
      <c r="I3" s="517"/>
      <c r="J3" s="517"/>
      <c r="K3" s="517"/>
    </row>
    <row r="5" spans="2:11" ht="19.5" thickBot="1">
      <c r="B5" s="131" t="s">
        <v>264</v>
      </c>
      <c r="C5" s="131"/>
      <c r="D5" s="131"/>
    </row>
    <row r="6" spans="2:11" ht="16.5" customHeight="1">
      <c r="B6" s="143" t="s">
        <v>263</v>
      </c>
      <c r="C6" s="172" t="s">
        <v>251</v>
      </c>
      <c r="D6" s="141" t="s">
        <v>262</v>
      </c>
      <c r="E6" s="176" t="s">
        <v>251</v>
      </c>
      <c r="F6" s="141" t="s">
        <v>261</v>
      </c>
      <c r="G6" s="177" t="s">
        <v>251</v>
      </c>
    </row>
    <row r="7" spans="2:11" ht="16.5" customHeight="1">
      <c r="B7" s="139" t="s">
        <v>260</v>
      </c>
      <c r="C7" s="173" t="s">
        <v>251</v>
      </c>
      <c r="D7" s="137" t="s">
        <v>259</v>
      </c>
      <c r="E7" s="174" t="s">
        <v>251</v>
      </c>
      <c r="F7" s="137" t="s">
        <v>258</v>
      </c>
      <c r="G7" s="178" t="s">
        <v>251</v>
      </c>
    </row>
    <row r="8" spans="2:11" ht="16.5" customHeight="1">
      <c r="B8" s="139" t="s">
        <v>257</v>
      </c>
      <c r="C8" s="174" t="s">
        <v>251</v>
      </c>
      <c r="D8" s="137" t="s">
        <v>256</v>
      </c>
      <c r="E8" s="174" t="s">
        <v>251</v>
      </c>
      <c r="F8" s="137" t="s">
        <v>255</v>
      </c>
      <c r="G8" s="178" t="s">
        <v>251</v>
      </c>
    </row>
    <row r="9" spans="2:11" ht="16.5" customHeight="1" thickBot="1">
      <c r="B9" s="135" t="s">
        <v>254</v>
      </c>
      <c r="C9" s="175" t="s">
        <v>251</v>
      </c>
      <c r="D9" s="133" t="s">
        <v>253</v>
      </c>
      <c r="E9" s="175" t="s">
        <v>251</v>
      </c>
      <c r="F9" s="133" t="s">
        <v>252</v>
      </c>
      <c r="G9" s="179" t="s">
        <v>251</v>
      </c>
    </row>
    <row r="10" spans="2:11" ht="16.5" customHeight="1">
      <c r="B10" s="14" t="s">
        <v>374</v>
      </c>
      <c r="C10" s="47"/>
      <c r="D10" s="3"/>
      <c r="E10" s="47"/>
      <c r="F10" s="3"/>
      <c r="G10" s="47"/>
    </row>
    <row r="11" spans="2:11">
      <c r="B11" s="14" t="s">
        <v>250</v>
      </c>
    </row>
    <row r="13" spans="2:11">
      <c r="B13" s="131" t="s">
        <v>249</v>
      </c>
      <c r="C13" s="131"/>
      <c r="D13" s="131"/>
    </row>
    <row r="14" spans="2:11" ht="20.25" customHeight="1">
      <c r="B14" s="518" t="s">
        <v>248</v>
      </c>
      <c r="C14" s="518"/>
      <c r="D14" s="519"/>
      <c r="E14" s="520"/>
      <c r="F14" s="131" t="s">
        <v>303</v>
      </c>
      <c r="G14" s="131"/>
    </row>
    <row r="16" spans="2:11">
      <c r="B16" s="131" t="s">
        <v>246</v>
      </c>
      <c r="C16" s="131"/>
    </row>
    <row r="17" spans="2:13">
      <c r="B17" t="s">
        <v>239</v>
      </c>
    </row>
    <row r="18" spans="2:13" ht="23.25" customHeight="1">
      <c r="B18" s="499"/>
      <c r="C18" s="500"/>
      <c r="D18" s="500"/>
      <c r="E18" s="500"/>
      <c r="F18" s="500"/>
      <c r="G18" s="500"/>
      <c r="H18" s="500"/>
      <c r="I18" s="500"/>
      <c r="J18" s="500"/>
      <c r="K18" s="500"/>
      <c r="L18" s="500"/>
      <c r="M18" s="501"/>
    </row>
    <row r="19" spans="2:13" ht="23.25" customHeight="1">
      <c r="B19" s="502"/>
      <c r="C19" s="503"/>
      <c r="D19" s="503"/>
      <c r="E19" s="503"/>
      <c r="F19" s="503"/>
      <c r="G19" s="503"/>
      <c r="H19" s="503"/>
      <c r="I19" s="503"/>
      <c r="J19" s="503"/>
      <c r="K19" s="503"/>
      <c r="L19" s="503"/>
      <c r="M19" s="504"/>
    </row>
    <row r="20" spans="2:13" ht="23.25" customHeight="1">
      <c r="B20" s="502"/>
      <c r="C20" s="503"/>
      <c r="D20" s="503"/>
      <c r="E20" s="503"/>
      <c r="F20" s="503"/>
      <c r="G20" s="503"/>
      <c r="H20" s="503"/>
      <c r="I20" s="503"/>
      <c r="J20" s="503"/>
      <c r="K20" s="503"/>
      <c r="L20" s="503"/>
      <c r="M20" s="504"/>
    </row>
    <row r="21" spans="2:13" ht="23.25" customHeight="1">
      <c r="B21" s="502"/>
      <c r="C21" s="503"/>
      <c r="D21" s="503"/>
      <c r="E21" s="503"/>
      <c r="F21" s="503"/>
      <c r="G21" s="503"/>
      <c r="H21" s="503"/>
      <c r="I21" s="503"/>
      <c r="J21" s="503"/>
      <c r="K21" s="503"/>
      <c r="L21" s="503"/>
      <c r="M21" s="504"/>
    </row>
    <row r="22" spans="2:13" ht="23.25" customHeight="1">
      <c r="B22" s="505"/>
      <c r="C22" s="506"/>
      <c r="D22" s="506"/>
      <c r="E22" s="506"/>
      <c r="F22" s="506"/>
      <c r="G22" s="506"/>
      <c r="H22" s="506"/>
      <c r="I22" s="506"/>
      <c r="J22" s="506"/>
      <c r="K22" s="506"/>
      <c r="L22" s="506"/>
      <c r="M22" s="507"/>
    </row>
    <row r="24" spans="2:13">
      <c r="B24" s="131" t="s">
        <v>245</v>
      </c>
      <c r="C24" s="131"/>
      <c r="D24" s="131"/>
    </row>
    <row r="25" spans="2:13">
      <c r="B25" t="s">
        <v>239</v>
      </c>
    </row>
    <row r="26" spans="2:13" ht="23.25" customHeight="1">
      <c r="B26" s="499"/>
      <c r="C26" s="500"/>
      <c r="D26" s="500"/>
      <c r="E26" s="500"/>
      <c r="F26" s="500"/>
      <c r="G26" s="500"/>
      <c r="H26" s="500"/>
      <c r="I26" s="500"/>
      <c r="J26" s="500"/>
      <c r="K26" s="500"/>
      <c r="L26" s="500"/>
      <c r="M26" s="501"/>
    </row>
    <row r="27" spans="2:13" ht="23.25" customHeight="1">
      <c r="B27" s="502"/>
      <c r="C27" s="503"/>
      <c r="D27" s="503"/>
      <c r="E27" s="503"/>
      <c r="F27" s="503"/>
      <c r="G27" s="503"/>
      <c r="H27" s="503"/>
      <c r="I27" s="503"/>
      <c r="J27" s="503"/>
      <c r="K27" s="503"/>
      <c r="L27" s="503"/>
      <c r="M27" s="504"/>
    </row>
    <row r="28" spans="2:13" ht="23.25" customHeight="1">
      <c r="B28" s="502"/>
      <c r="C28" s="503"/>
      <c r="D28" s="503"/>
      <c r="E28" s="503"/>
      <c r="F28" s="503"/>
      <c r="G28" s="503"/>
      <c r="H28" s="503"/>
      <c r="I28" s="503"/>
      <c r="J28" s="503"/>
      <c r="K28" s="503"/>
      <c r="L28" s="503"/>
      <c r="M28" s="504"/>
    </row>
    <row r="29" spans="2:13" ht="23.25" customHeight="1">
      <c r="B29" s="502"/>
      <c r="C29" s="503"/>
      <c r="D29" s="503"/>
      <c r="E29" s="503"/>
      <c r="F29" s="503"/>
      <c r="G29" s="503"/>
      <c r="H29" s="503"/>
      <c r="I29" s="503"/>
      <c r="J29" s="503"/>
      <c r="K29" s="503"/>
      <c r="L29" s="503"/>
      <c r="M29" s="504"/>
    </row>
    <row r="30" spans="2:13" ht="23.25" customHeight="1">
      <c r="B30" s="505"/>
      <c r="C30" s="506"/>
      <c r="D30" s="506"/>
      <c r="E30" s="506"/>
      <c r="F30" s="506"/>
      <c r="G30" s="506"/>
      <c r="H30" s="506"/>
      <c r="I30" s="506"/>
      <c r="J30" s="506"/>
      <c r="K30" s="506"/>
      <c r="L30" s="506"/>
      <c r="M30" s="507"/>
    </row>
    <row r="32" spans="2:13">
      <c r="B32" s="131" t="s">
        <v>244</v>
      </c>
      <c r="C32" s="131"/>
      <c r="D32" s="131"/>
    </row>
    <row r="33" spans="2:13" ht="20.25" customHeight="1">
      <c r="B33" s="518" t="s">
        <v>243</v>
      </c>
      <c r="C33" s="518"/>
      <c r="D33" s="521"/>
      <c r="E33" s="520"/>
      <c r="F33" s="518" t="s">
        <v>242</v>
      </c>
      <c r="G33" s="518"/>
      <c r="H33" s="521"/>
      <c r="I33" s="520"/>
    </row>
    <row r="35" spans="2:13">
      <c r="B35" t="s">
        <v>241</v>
      </c>
    </row>
    <row r="36" spans="2:13">
      <c r="B36" s="508"/>
      <c r="C36" s="509"/>
      <c r="D36" s="509"/>
      <c r="E36" s="509"/>
      <c r="F36" s="509"/>
      <c r="G36" s="509"/>
      <c r="H36" s="509"/>
      <c r="I36" s="509"/>
      <c r="J36" s="509"/>
      <c r="K36" s="509"/>
      <c r="L36" s="509"/>
      <c r="M36" s="510"/>
    </row>
    <row r="37" spans="2:13">
      <c r="B37" s="511"/>
      <c r="C37" s="512"/>
      <c r="D37" s="512"/>
      <c r="E37" s="512"/>
      <c r="F37" s="512"/>
      <c r="G37" s="512"/>
      <c r="H37" s="512"/>
      <c r="I37" s="512"/>
      <c r="J37" s="512"/>
      <c r="K37" s="512"/>
      <c r="L37" s="512"/>
      <c r="M37" s="513"/>
    </row>
    <row r="38" spans="2:13">
      <c r="B38" s="511"/>
      <c r="C38" s="512"/>
      <c r="D38" s="512"/>
      <c r="E38" s="512"/>
      <c r="F38" s="512"/>
      <c r="G38" s="512"/>
      <c r="H38" s="512"/>
      <c r="I38" s="512"/>
      <c r="J38" s="512"/>
      <c r="K38" s="512"/>
      <c r="L38" s="512"/>
      <c r="M38" s="513"/>
    </row>
    <row r="39" spans="2:13">
      <c r="B39" s="511"/>
      <c r="C39" s="512"/>
      <c r="D39" s="512"/>
      <c r="E39" s="512"/>
      <c r="F39" s="512"/>
      <c r="G39" s="512"/>
      <c r="H39" s="512"/>
      <c r="I39" s="512"/>
      <c r="J39" s="512"/>
      <c r="K39" s="512"/>
      <c r="L39" s="512"/>
      <c r="M39" s="513"/>
    </row>
    <row r="40" spans="2:13">
      <c r="B40" s="514"/>
      <c r="C40" s="515"/>
      <c r="D40" s="515"/>
      <c r="E40" s="515"/>
      <c r="F40" s="515"/>
      <c r="G40" s="515"/>
      <c r="H40" s="515"/>
      <c r="I40" s="515"/>
      <c r="J40" s="515"/>
      <c r="K40" s="515"/>
      <c r="L40" s="515"/>
      <c r="M40" s="516"/>
    </row>
    <row r="41" spans="2:13">
      <c r="B41" s="3"/>
      <c r="C41" s="3"/>
      <c r="D41" s="3"/>
      <c r="E41" s="3"/>
      <c r="F41" s="3"/>
      <c r="G41" s="3"/>
      <c r="H41" s="3"/>
      <c r="I41" s="3"/>
      <c r="J41" s="3"/>
      <c r="K41" s="3"/>
      <c r="L41" s="3"/>
    </row>
    <row r="42" spans="2:13">
      <c r="B42" t="s">
        <v>240</v>
      </c>
      <c r="L42" s="3"/>
    </row>
    <row r="43" spans="2:13" ht="18.75" customHeight="1">
      <c r="B43" s="508"/>
      <c r="C43" s="509"/>
      <c r="D43" s="509"/>
      <c r="E43" s="509"/>
      <c r="F43" s="509"/>
      <c r="G43" s="509"/>
      <c r="H43" s="509"/>
      <c r="I43" s="509"/>
      <c r="J43" s="509"/>
      <c r="K43" s="509"/>
      <c r="L43" s="509"/>
      <c r="M43" s="510"/>
    </row>
    <row r="44" spans="2:13" ht="18.75" customHeight="1">
      <c r="B44" s="511"/>
      <c r="C44" s="512"/>
      <c r="D44" s="512"/>
      <c r="E44" s="512"/>
      <c r="F44" s="512"/>
      <c r="G44" s="512"/>
      <c r="H44" s="512"/>
      <c r="I44" s="512"/>
      <c r="J44" s="512"/>
      <c r="K44" s="512"/>
      <c r="L44" s="512"/>
      <c r="M44" s="513"/>
    </row>
    <row r="45" spans="2:13">
      <c r="B45" s="511"/>
      <c r="C45" s="512"/>
      <c r="D45" s="512"/>
      <c r="E45" s="512"/>
      <c r="F45" s="512"/>
      <c r="G45" s="512"/>
      <c r="H45" s="512"/>
      <c r="I45" s="512"/>
      <c r="J45" s="512"/>
      <c r="K45" s="512"/>
      <c r="L45" s="512"/>
      <c r="M45" s="513"/>
    </row>
    <row r="46" spans="2:13">
      <c r="B46" s="511"/>
      <c r="C46" s="512"/>
      <c r="D46" s="512"/>
      <c r="E46" s="512"/>
      <c r="F46" s="512"/>
      <c r="G46" s="512"/>
      <c r="H46" s="512"/>
      <c r="I46" s="512"/>
      <c r="J46" s="512"/>
      <c r="K46" s="512"/>
      <c r="L46" s="512"/>
      <c r="M46" s="513"/>
    </row>
    <row r="47" spans="2:13">
      <c r="B47" s="514"/>
      <c r="C47" s="515"/>
      <c r="D47" s="515"/>
      <c r="E47" s="515"/>
      <c r="F47" s="515"/>
      <c r="G47" s="515"/>
      <c r="H47" s="515"/>
      <c r="I47" s="515"/>
      <c r="J47" s="515"/>
      <c r="K47" s="515"/>
      <c r="L47" s="515"/>
      <c r="M47" s="516"/>
    </row>
    <row r="48" spans="2:13">
      <c r="B48" s="3"/>
      <c r="C48" s="3"/>
      <c r="D48" s="3"/>
      <c r="E48" s="3"/>
      <c r="F48" s="3"/>
      <c r="G48" s="3"/>
      <c r="H48" s="3"/>
      <c r="I48" s="3"/>
      <c r="J48" s="3"/>
      <c r="K48" s="3"/>
      <c r="L48" s="3"/>
    </row>
    <row r="49" spans="2:13">
      <c r="B49" s="319" t="s">
        <v>400</v>
      </c>
      <c r="C49" s="131"/>
      <c r="D49" s="131"/>
      <c r="E49" s="131"/>
      <c r="J49" s="131"/>
    </row>
    <row r="50" spans="2:13">
      <c r="B50" t="s">
        <v>239</v>
      </c>
    </row>
    <row r="51" spans="2:13" ht="23.25" customHeight="1">
      <c r="B51" s="499"/>
      <c r="C51" s="500"/>
      <c r="D51" s="500"/>
      <c r="E51" s="500"/>
      <c r="F51" s="500"/>
      <c r="G51" s="500"/>
      <c r="H51" s="500"/>
      <c r="I51" s="500"/>
      <c r="J51" s="500"/>
      <c r="K51" s="500"/>
      <c r="L51" s="500"/>
      <c r="M51" s="501"/>
    </row>
    <row r="52" spans="2:13" ht="23.25" customHeight="1">
      <c r="B52" s="502"/>
      <c r="C52" s="503"/>
      <c r="D52" s="503"/>
      <c r="E52" s="503"/>
      <c r="F52" s="503"/>
      <c r="G52" s="503"/>
      <c r="H52" s="503"/>
      <c r="I52" s="503"/>
      <c r="J52" s="503"/>
      <c r="K52" s="503"/>
      <c r="L52" s="503"/>
      <c r="M52" s="504"/>
    </row>
    <row r="53" spans="2:13" ht="23.25" customHeight="1">
      <c r="B53" s="502"/>
      <c r="C53" s="503"/>
      <c r="D53" s="503"/>
      <c r="E53" s="503"/>
      <c r="F53" s="503"/>
      <c r="G53" s="503"/>
      <c r="H53" s="503"/>
      <c r="I53" s="503"/>
      <c r="J53" s="503"/>
      <c r="K53" s="503"/>
      <c r="L53" s="503"/>
      <c r="M53" s="504"/>
    </row>
    <row r="54" spans="2:13" ht="23.25" customHeight="1">
      <c r="B54" s="502"/>
      <c r="C54" s="503"/>
      <c r="D54" s="503"/>
      <c r="E54" s="503"/>
      <c r="F54" s="503"/>
      <c r="G54" s="503"/>
      <c r="H54" s="503"/>
      <c r="I54" s="503"/>
      <c r="J54" s="503"/>
      <c r="K54" s="503"/>
      <c r="L54" s="503"/>
      <c r="M54" s="504"/>
    </row>
    <row r="55" spans="2:13" ht="23.25" customHeight="1">
      <c r="B55" s="505"/>
      <c r="C55" s="506"/>
      <c r="D55" s="506"/>
      <c r="E55" s="506"/>
      <c r="F55" s="506"/>
      <c r="G55" s="506"/>
      <c r="H55" s="506"/>
      <c r="I55" s="506"/>
      <c r="J55" s="506"/>
      <c r="K55" s="506"/>
      <c r="L55" s="506"/>
      <c r="M55" s="507"/>
    </row>
  </sheetData>
  <mergeCells count="12">
    <mergeCell ref="B51:M55"/>
    <mergeCell ref="B36:M40"/>
    <mergeCell ref="B43:M47"/>
    <mergeCell ref="B3:K3"/>
    <mergeCell ref="B14:C14"/>
    <mergeCell ref="D14:E14"/>
    <mergeCell ref="B33:C33"/>
    <mergeCell ref="D33:E33"/>
    <mergeCell ref="F33:G33"/>
    <mergeCell ref="H33:I33"/>
    <mergeCell ref="B18:M22"/>
    <mergeCell ref="B26:M30"/>
  </mergeCells>
  <phoneticPr fontId="6"/>
  <pageMargins left="0.70866141732283472" right="0.70866141732283472" top="0.74803149606299213" bottom="0.74803149606299213" header="0.31496062992125984" footer="0.31496062992125984"/>
  <pageSetup paperSize="9" scale="59" orientation="portrait" blackAndWhite="1" r:id="rId1"/>
  <rowBreaks count="1" manualBreakCount="1">
    <brk id="56"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pageSetUpPr fitToPage="1"/>
  </sheetPr>
  <dimension ref="B1:M54"/>
  <sheetViews>
    <sheetView view="pageBreakPreview" topLeftCell="A32" zoomScale="112" zoomScaleNormal="100" zoomScaleSheetLayoutView="112" workbookViewId="0">
      <selection activeCell="B50" sqref="B50:M54"/>
    </sheetView>
  </sheetViews>
  <sheetFormatPr defaultRowHeight="18.75"/>
  <cols>
    <col min="1" max="1" width="3.625" customWidth="1"/>
    <col min="2" max="11" width="10.5" customWidth="1"/>
    <col min="14" max="14" width="3.5" customWidth="1"/>
  </cols>
  <sheetData>
    <row r="1" spans="2:11" ht="19.5">
      <c r="B1" s="144" t="s">
        <v>265</v>
      </c>
    </row>
    <row r="2" spans="2:11" ht="23.25" customHeight="1">
      <c r="B2" s="531" t="s">
        <v>390</v>
      </c>
      <c r="C2" s="531"/>
      <c r="D2" s="531"/>
      <c r="E2" s="531"/>
      <c r="F2" s="531"/>
      <c r="G2" s="531"/>
      <c r="H2" s="531"/>
      <c r="I2" s="531"/>
      <c r="J2" s="531"/>
      <c r="K2" s="531"/>
    </row>
    <row r="3" spans="2:11" ht="15" customHeight="1"/>
    <row r="4" spans="2:11" ht="19.5" thickBot="1">
      <c r="B4" s="131" t="s">
        <v>264</v>
      </c>
      <c r="C4" s="131"/>
      <c r="D4" s="131"/>
    </row>
    <row r="5" spans="2:11" ht="20.25" customHeight="1">
      <c r="B5" s="143" t="s">
        <v>263</v>
      </c>
      <c r="C5" s="147">
        <v>44341</v>
      </c>
      <c r="D5" s="141" t="s">
        <v>262</v>
      </c>
      <c r="E5" s="142" t="s">
        <v>251</v>
      </c>
      <c r="F5" s="141" t="s">
        <v>261</v>
      </c>
      <c r="G5" s="140" t="s">
        <v>251</v>
      </c>
    </row>
    <row r="6" spans="2:11" ht="20.25" customHeight="1">
      <c r="B6" s="139" t="s">
        <v>260</v>
      </c>
      <c r="C6" s="146">
        <v>44467</v>
      </c>
      <c r="D6" s="137" t="s">
        <v>259</v>
      </c>
      <c r="E6" s="138" t="s">
        <v>251</v>
      </c>
      <c r="F6" s="137" t="s">
        <v>258</v>
      </c>
      <c r="G6" s="136" t="s">
        <v>251</v>
      </c>
    </row>
    <row r="7" spans="2:11" ht="20.25" customHeight="1">
      <c r="B7" s="139" t="s">
        <v>257</v>
      </c>
      <c r="C7" s="146">
        <v>44488</v>
      </c>
      <c r="D7" s="137" t="s">
        <v>256</v>
      </c>
      <c r="E7" s="138" t="s">
        <v>251</v>
      </c>
      <c r="F7" s="137" t="s">
        <v>255</v>
      </c>
      <c r="G7" s="136" t="s">
        <v>251</v>
      </c>
    </row>
    <row r="8" spans="2:11" ht="20.25" customHeight="1" thickBot="1">
      <c r="B8" s="135" t="s">
        <v>254</v>
      </c>
      <c r="C8" s="145">
        <v>44221</v>
      </c>
      <c r="D8" s="133" t="s">
        <v>253</v>
      </c>
      <c r="E8" s="134" t="s">
        <v>251</v>
      </c>
      <c r="F8" s="133" t="s">
        <v>252</v>
      </c>
      <c r="G8" s="132" t="s">
        <v>251</v>
      </c>
    </row>
    <row r="9" spans="2:11" ht="16.5" customHeight="1">
      <c r="B9" s="14" t="s">
        <v>374</v>
      </c>
      <c r="C9" s="47"/>
      <c r="D9" s="3"/>
      <c r="E9" s="47"/>
      <c r="F9" s="3"/>
      <c r="G9" s="47"/>
    </row>
    <row r="10" spans="2:11">
      <c r="B10" s="14" t="s">
        <v>250</v>
      </c>
    </row>
    <row r="12" spans="2:11">
      <c r="B12" s="131" t="s">
        <v>249</v>
      </c>
      <c r="C12" s="131"/>
      <c r="D12" s="131"/>
    </row>
    <row r="13" spans="2:11" ht="20.25" customHeight="1">
      <c r="B13" s="518" t="s">
        <v>248</v>
      </c>
      <c r="C13" s="518"/>
      <c r="D13" s="532">
        <v>44958</v>
      </c>
      <c r="E13" s="533"/>
      <c r="F13" s="131" t="s">
        <v>247</v>
      </c>
      <c r="G13" s="131"/>
    </row>
    <row r="15" spans="2:11">
      <c r="B15" s="131" t="s">
        <v>246</v>
      </c>
      <c r="C15" s="131"/>
    </row>
    <row r="16" spans="2:11">
      <c r="B16" t="s">
        <v>239</v>
      </c>
    </row>
    <row r="17" spans="2:13" ht="23.25" customHeight="1">
      <c r="B17" s="522" t="s">
        <v>269</v>
      </c>
      <c r="C17" s="523"/>
      <c r="D17" s="523"/>
      <c r="E17" s="523"/>
      <c r="F17" s="523"/>
      <c r="G17" s="523"/>
      <c r="H17" s="523"/>
      <c r="I17" s="523"/>
      <c r="J17" s="523"/>
      <c r="K17" s="523"/>
      <c r="L17" s="523"/>
      <c r="M17" s="524"/>
    </row>
    <row r="18" spans="2:13" ht="23.25" customHeight="1">
      <c r="B18" s="525"/>
      <c r="C18" s="526"/>
      <c r="D18" s="526"/>
      <c r="E18" s="526"/>
      <c r="F18" s="526"/>
      <c r="G18" s="526"/>
      <c r="H18" s="526"/>
      <c r="I18" s="526"/>
      <c r="J18" s="526"/>
      <c r="K18" s="526"/>
      <c r="L18" s="526"/>
      <c r="M18" s="527"/>
    </row>
    <row r="19" spans="2:13" ht="23.25" customHeight="1">
      <c r="B19" s="525"/>
      <c r="C19" s="526"/>
      <c r="D19" s="526"/>
      <c r="E19" s="526"/>
      <c r="F19" s="526"/>
      <c r="G19" s="526"/>
      <c r="H19" s="526"/>
      <c r="I19" s="526"/>
      <c r="J19" s="526"/>
      <c r="K19" s="526"/>
      <c r="L19" s="526"/>
      <c r="M19" s="527"/>
    </row>
    <row r="20" spans="2:13" ht="23.25" customHeight="1">
      <c r="B20" s="525"/>
      <c r="C20" s="526"/>
      <c r="D20" s="526"/>
      <c r="E20" s="526"/>
      <c r="F20" s="526"/>
      <c r="G20" s="526"/>
      <c r="H20" s="526"/>
      <c r="I20" s="526"/>
      <c r="J20" s="526"/>
      <c r="K20" s="526"/>
      <c r="L20" s="526"/>
      <c r="M20" s="527"/>
    </row>
    <row r="21" spans="2:13" ht="23.25" customHeight="1">
      <c r="B21" s="528"/>
      <c r="C21" s="529"/>
      <c r="D21" s="529"/>
      <c r="E21" s="529"/>
      <c r="F21" s="529"/>
      <c r="G21" s="529"/>
      <c r="H21" s="529"/>
      <c r="I21" s="529"/>
      <c r="J21" s="529"/>
      <c r="K21" s="529"/>
      <c r="L21" s="529"/>
      <c r="M21" s="530"/>
    </row>
    <row r="23" spans="2:13">
      <c r="B23" s="131" t="s">
        <v>245</v>
      </c>
      <c r="C23" s="131"/>
      <c r="D23" s="131"/>
    </row>
    <row r="24" spans="2:13">
      <c r="B24" t="s">
        <v>239</v>
      </c>
    </row>
    <row r="25" spans="2:13" ht="23.25" customHeight="1">
      <c r="B25" s="522" t="s">
        <v>268</v>
      </c>
      <c r="C25" s="523"/>
      <c r="D25" s="523"/>
      <c r="E25" s="523"/>
      <c r="F25" s="523"/>
      <c r="G25" s="523"/>
      <c r="H25" s="523"/>
      <c r="I25" s="523"/>
      <c r="J25" s="523"/>
      <c r="K25" s="523"/>
      <c r="L25" s="523"/>
      <c r="M25" s="524"/>
    </row>
    <row r="26" spans="2:13" ht="23.25" customHeight="1">
      <c r="B26" s="525"/>
      <c r="C26" s="526"/>
      <c r="D26" s="526"/>
      <c r="E26" s="526"/>
      <c r="F26" s="526"/>
      <c r="G26" s="526"/>
      <c r="H26" s="526"/>
      <c r="I26" s="526"/>
      <c r="J26" s="526"/>
      <c r="K26" s="526"/>
      <c r="L26" s="526"/>
      <c r="M26" s="527"/>
    </row>
    <row r="27" spans="2:13" ht="23.25" customHeight="1">
      <c r="B27" s="525"/>
      <c r="C27" s="526"/>
      <c r="D27" s="526"/>
      <c r="E27" s="526"/>
      <c r="F27" s="526"/>
      <c r="G27" s="526"/>
      <c r="H27" s="526"/>
      <c r="I27" s="526"/>
      <c r="J27" s="526"/>
      <c r="K27" s="526"/>
      <c r="L27" s="526"/>
      <c r="M27" s="527"/>
    </row>
    <row r="28" spans="2:13" ht="23.25" customHeight="1">
      <c r="B28" s="525"/>
      <c r="C28" s="526"/>
      <c r="D28" s="526"/>
      <c r="E28" s="526"/>
      <c r="F28" s="526"/>
      <c r="G28" s="526"/>
      <c r="H28" s="526"/>
      <c r="I28" s="526"/>
      <c r="J28" s="526"/>
      <c r="K28" s="526"/>
      <c r="L28" s="526"/>
      <c r="M28" s="527"/>
    </row>
    <row r="29" spans="2:13" ht="23.25" customHeight="1">
      <c r="B29" s="528"/>
      <c r="C29" s="529"/>
      <c r="D29" s="529"/>
      <c r="E29" s="529"/>
      <c r="F29" s="529"/>
      <c r="G29" s="529"/>
      <c r="H29" s="529"/>
      <c r="I29" s="529"/>
      <c r="J29" s="529"/>
      <c r="K29" s="529"/>
      <c r="L29" s="529"/>
      <c r="M29" s="530"/>
    </row>
    <row r="31" spans="2:13">
      <c r="B31" s="131" t="s">
        <v>244</v>
      </c>
      <c r="C31" s="131"/>
      <c r="D31" s="131"/>
    </row>
    <row r="32" spans="2:13" ht="20.25" customHeight="1">
      <c r="B32" s="518" t="s">
        <v>243</v>
      </c>
      <c r="C32" s="518"/>
      <c r="D32" s="532">
        <v>42095</v>
      </c>
      <c r="E32" s="533"/>
      <c r="F32" s="518" t="s">
        <v>242</v>
      </c>
      <c r="G32" s="518"/>
      <c r="H32" s="532">
        <v>42095</v>
      </c>
      <c r="I32" s="533"/>
    </row>
    <row r="34" spans="2:13">
      <c r="B34" t="s">
        <v>241</v>
      </c>
    </row>
    <row r="35" spans="2:13">
      <c r="B35" s="522" t="s">
        <v>267</v>
      </c>
      <c r="C35" s="523"/>
      <c r="D35" s="523"/>
      <c r="E35" s="523"/>
      <c r="F35" s="523"/>
      <c r="G35" s="523"/>
      <c r="H35" s="523"/>
      <c r="I35" s="523"/>
      <c r="J35" s="523"/>
      <c r="K35" s="523"/>
      <c r="L35" s="523"/>
      <c r="M35" s="524"/>
    </row>
    <row r="36" spans="2:13">
      <c r="B36" s="525"/>
      <c r="C36" s="526"/>
      <c r="D36" s="526"/>
      <c r="E36" s="526"/>
      <c r="F36" s="526"/>
      <c r="G36" s="526"/>
      <c r="H36" s="526"/>
      <c r="I36" s="526"/>
      <c r="J36" s="526"/>
      <c r="K36" s="526"/>
      <c r="L36" s="526"/>
      <c r="M36" s="527"/>
    </row>
    <row r="37" spans="2:13">
      <c r="B37" s="525"/>
      <c r="C37" s="526"/>
      <c r="D37" s="526"/>
      <c r="E37" s="526"/>
      <c r="F37" s="526"/>
      <c r="G37" s="526"/>
      <c r="H37" s="526"/>
      <c r="I37" s="526"/>
      <c r="J37" s="526"/>
      <c r="K37" s="526"/>
      <c r="L37" s="526"/>
      <c r="M37" s="527"/>
    </row>
    <row r="38" spans="2:13">
      <c r="B38" s="525"/>
      <c r="C38" s="526"/>
      <c r="D38" s="526"/>
      <c r="E38" s="526"/>
      <c r="F38" s="526"/>
      <c r="G38" s="526"/>
      <c r="H38" s="526"/>
      <c r="I38" s="526"/>
      <c r="J38" s="526"/>
      <c r="K38" s="526"/>
      <c r="L38" s="526"/>
      <c r="M38" s="527"/>
    </row>
    <row r="39" spans="2:13">
      <c r="B39" s="528"/>
      <c r="C39" s="529"/>
      <c r="D39" s="529"/>
      <c r="E39" s="529"/>
      <c r="F39" s="529"/>
      <c r="G39" s="529"/>
      <c r="H39" s="529"/>
      <c r="I39" s="529"/>
      <c r="J39" s="529"/>
      <c r="K39" s="529"/>
      <c r="L39" s="529"/>
      <c r="M39" s="530"/>
    </row>
    <row r="40" spans="2:13">
      <c r="B40" s="3"/>
      <c r="C40" s="3"/>
      <c r="D40" s="3"/>
      <c r="E40" s="3"/>
      <c r="F40" s="3"/>
      <c r="G40" s="3"/>
      <c r="H40" s="3"/>
      <c r="I40" s="3"/>
      <c r="J40" s="3"/>
      <c r="K40" s="3"/>
      <c r="L40" s="3"/>
    </row>
    <row r="41" spans="2:13">
      <c r="B41" t="s">
        <v>240</v>
      </c>
      <c r="L41" s="3"/>
    </row>
    <row r="42" spans="2:13" ht="18.75" customHeight="1">
      <c r="B42" s="522" t="s">
        <v>266</v>
      </c>
      <c r="C42" s="523"/>
      <c r="D42" s="523"/>
      <c r="E42" s="523"/>
      <c r="F42" s="523"/>
      <c r="G42" s="523"/>
      <c r="H42" s="523"/>
      <c r="I42" s="523"/>
      <c r="J42" s="523"/>
      <c r="K42" s="523"/>
      <c r="L42" s="523"/>
      <c r="M42" s="524"/>
    </row>
    <row r="43" spans="2:13">
      <c r="B43" s="525"/>
      <c r="C43" s="526"/>
      <c r="D43" s="526"/>
      <c r="E43" s="526"/>
      <c r="F43" s="526"/>
      <c r="G43" s="526"/>
      <c r="H43" s="526"/>
      <c r="I43" s="526"/>
      <c r="J43" s="526"/>
      <c r="K43" s="526"/>
      <c r="L43" s="526"/>
      <c r="M43" s="527"/>
    </row>
    <row r="44" spans="2:13">
      <c r="B44" s="525"/>
      <c r="C44" s="526"/>
      <c r="D44" s="526"/>
      <c r="E44" s="526"/>
      <c r="F44" s="526"/>
      <c r="G44" s="526"/>
      <c r="H44" s="526"/>
      <c r="I44" s="526"/>
      <c r="J44" s="526"/>
      <c r="K44" s="526"/>
      <c r="L44" s="526"/>
      <c r="M44" s="527"/>
    </row>
    <row r="45" spans="2:13">
      <c r="B45" s="525"/>
      <c r="C45" s="526"/>
      <c r="D45" s="526"/>
      <c r="E45" s="526"/>
      <c r="F45" s="526"/>
      <c r="G45" s="526"/>
      <c r="H45" s="526"/>
      <c r="I45" s="526"/>
      <c r="J45" s="526"/>
      <c r="K45" s="526"/>
      <c r="L45" s="526"/>
      <c r="M45" s="527"/>
    </row>
    <row r="46" spans="2:13">
      <c r="B46" s="528"/>
      <c r="C46" s="529"/>
      <c r="D46" s="529"/>
      <c r="E46" s="529"/>
      <c r="F46" s="529"/>
      <c r="G46" s="529"/>
      <c r="H46" s="529"/>
      <c r="I46" s="529"/>
      <c r="J46" s="529"/>
      <c r="K46" s="529"/>
      <c r="L46" s="529"/>
      <c r="M46" s="530"/>
    </row>
    <row r="47" spans="2:13">
      <c r="B47" s="3"/>
      <c r="C47" s="3"/>
      <c r="D47" s="3"/>
      <c r="E47" s="3"/>
      <c r="F47" s="3"/>
      <c r="G47" s="3"/>
      <c r="H47" s="3"/>
      <c r="I47" s="3"/>
      <c r="J47" s="3"/>
      <c r="K47" s="3"/>
      <c r="L47" s="3"/>
    </row>
    <row r="48" spans="2:13">
      <c r="B48" s="319" t="s">
        <v>400</v>
      </c>
      <c r="C48" s="131"/>
      <c r="D48" s="131"/>
      <c r="E48" s="131"/>
    </row>
    <row r="49" spans="2:13">
      <c r="B49" t="s">
        <v>239</v>
      </c>
    </row>
    <row r="50" spans="2:13" ht="23.25" customHeight="1">
      <c r="B50" s="522" t="s">
        <v>401</v>
      </c>
      <c r="C50" s="523"/>
      <c r="D50" s="523"/>
      <c r="E50" s="523"/>
      <c r="F50" s="523"/>
      <c r="G50" s="523"/>
      <c r="H50" s="523"/>
      <c r="I50" s="523"/>
      <c r="J50" s="523"/>
      <c r="K50" s="523"/>
      <c r="L50" s="523"/>
      <c r="M50" s="524"/>
    </row>
    <row r="51" spans="2:13" ht="23.25" customHeight="1">
      <c r="B51" s="525"/>
      <c r="C51" s="526"/>
      <c r="D51" s="526"/>
      <c r="E51" s="526"/>
      <c r="F51" s="526"/>
      <c r="G51" s="526"/>
      <c r="H51" s="526"/>
      <c r="I51" s="526"/>
      <c r="J51" s="526"/>
      <c r="K51" s="526"/>
      <c r="L51" s="526"/>
      <c r="M51" s="527"/>
    </row>
    <row r="52" spans="2:13" ht="23.25" customHeight="1">
      <c r="B52" s="525"/>
      <c r="C52" s="526"/>
      <c r="D52" s="526"/>
      <c r="E52" s="526"/>
      <c r="F52" s="526"/>
      <c r="G52" s="526"/>
      <c r="H52" s="526"/>
      <c r="I52" s="526"/>
      <c r="J52" s="526"/>
      <c r="K52" s="526"/>
      <c r="L52" s="526"/>
      <c r="M52" s="527"/>
    </row>
    <row r="53" spans="2:13" ht="23.25" customHeight="1">
      <c r="B53" s="525"/>
      <c r="C53" s="526"/>
      <c r="D53" s="526"/>
      <c r="E53" s="526"/>
      <c r="F53" s="526"/>
      <c r="G53" s="526"/>
      <c r="H53" s="526"/>
      <c r="I53" s="526"/>
      <c r="J53" s="526"/>
      <c r="K53" s="526"/>
      <c r="L53" s="526"/>
      <c r="M53" s="527"/>
    </row>
    <row r="54" spans="2:13" ht="23.25" customHeight="1">
      <c r="B54" s="528"/>
      <c r="C54" s="529"/>
      <c r="D54" s="529"/>
      <c r="E54" s="529"/>
      <c r="F54" s="529"/>
      <c r="G54" s="529"/>
      <c r="H54" s="529"/>
      <c r="I54" s="529"/>
      <c r="J54" s="529"/>
      <c r="K54" s="529"/>
      <c r="L54" s="529"/>
      <c r="M54" s="530"/>
    </row>
  </sheetData>
  <mergeCells count="12">
    <mergeCell ref="B35:M39"/>
    <mergeCell ref="B42:M46"/>
    <mergeCell ref="B50:M54"/>
    <mergeCell ref="B2:K2"/>
    <mergeCell ref="B13:C13"/>
    <mergeCell ref="D13:E13"/>
    <mergeCell ref="B32:C32"/>
    <mergeCell ref="D32:E32"/>
    <mergeCell ref="F32:G32"/>
    <mergeCell ref="H32:I32"/>
    <mergeCell ref="B17:M21"/>
    <mergeCell ref="B25:M29"/>
  </mergeCells>
  <phoneticPr fontId="6"/>
  <pageMargins left="0.25" right="0.25" top="0.75" bottom="0.75" header="0.3" footer="0.3"/>
  <pageSetup paperSize="9" scale="68" orientation="portrait" r:id="rId1"/>
  <rowBreaks count="1" manualBreakCount="1">
    <brk id="55"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C16"/>
  <sheetViews>
    <sheetView view="pageBreakPreview" zoomScale="115" zoomScaleNormal="100" zoomScaleSheetLayoutView="115" workbookViewId="0">
      <selection activeCell="C12" sqref="C12"/>
    </sheetView>
  </sheetViews>
  <sheetFormatPr defaultRowHeight="18.75"/>
  <cols>
    <col min="1" max="1" width="3.75" customWidth="1"/>
    <col min="2" max="2" width="15.125" customWidth="1"/>
    <col min="3" max="3" width="57.375" customWidth="1"/>
  </cols>
  <sheetData>
    <row r="2" spans="1:3">
      <c r="A2" t="s">
        <v>89</v>
      </c>
    </row>
    <row r="3" spans="1:3" ht="28.5" customHeight="1">
      <c r="B3" s="535" t="s">
        <v>88</v>
      </c>
      <c r="C3" s="535"/>
    </row>
    <row r="4" spans="1:3">
      <c r="B4" s="1" t="s">
        <v>31</v>
      </c>
      <c r="C4" s="1" t="s">
        <v>32</v>
      </c>
    </row>
    <row r="5" spans="1:3" ht="48.75" customHeight="1">
      <c r="B5" s="41">
        <v>45748</v>
      </c>
      <c r="C5" s="534"/>
    </row>
    <row r="6" spans="1:3" ht="48.75" customHeight="1">
      <c r="B6" s="41">
        <v>45778</v>
      </c>
      <c r="C6" s="534"/>
    </row>
    <row r="7" spans="1:3" ht="48.75" customHeight="1">
      <c r="B7" s="41">
        <v>45809</v>
      </c>
      <c r="C7" s="534"/>
    </row>
    <row r="8" spans="1:3" ht="48.75" customHeight="1">
      <c r="B8" s="41">
        <v>45839</v>
      </c>
      <c r="C8" s="534"/>
    </row>
    <row r="9" spans="1:3" ht="48.75" customHeight="1">
      <c r="B9" s="41">
        <v>45870</v>
      </c>
      <c r="C9" s="534"/>
    </row>
    <row r="10" spans="1:3" ht="48.75" customHeight="1">
      <c r="B10" s="41">
        <v>45901</v>
      </c>
      <c r="C10" s="534"/>
    </row>
    <row r="11" spans="1:3" ht="48.75" customHeight="1">
      <c r="B11" s="41">
        <v>45931</v>
      </c>
      <c r="C11" s="534"/>
    </row>
    <row r="12" spans="1:3" ht="48.75" customHeight="1">
      <c r="B12" s="41">
        <v>45962</v>
      </c>
      <c r="C12" s="534"/>
    </row>
    <row r="13" spans="1:3" ht="48.75" customHeight="1">
      <c r="B13" s="41">
        <v>45992</v>
      </c>
      <c r="C13" s="534"/>
    </row>
    <row r="14" spans="1:3" ht="48.75" customHeight="1">
      <c r="B14" s="41">
        <v>46023</v>
      </c>
      <c r="C14" s="534"/>
    </row>
    <row r="15" spans="1:3" ht="48.75" customHeight="1">
      <c r="B15" s="41">
        <v>46054</v>
      </c>
      <c r="C15" s="534"/>
    </row>
    <row r="16" spans="1:3" ht="48.75" customHeight="1">
      <c r="B16" s="41">
        <v>46082</v>
      </c>
      <c r="C16" s="534"/>
    </row>
  </sheetData>
  <mergeCells count="13">
    <mergeCell ref="C16"/>
    <mergeCell ref="C10"/>
    <mergeCell ref="C11"/>
    <mergeCell ref="C12"/>
    <mergeCell ref="C13"/>
    <mergeCell ref="C14"/>
    <mergeCell ref="C15"/>
    <mergeCell ref="C9"/>
    <mergeCell ref="B3:C3"/>
    <mergeCell ref="C5"/>
    <mergeCell ref="C6"/>
    <mergeCell ref="C7"/>
    <mergeCell ref="C8"/>
  </mergeCells>
  <phoneticPr fontId="6"/>
  <pageMargins left="0.70866141732283461" right="0.70866141732283461" top="0.74803149606299213" bottom="0.74803149606299213" header="0.31496062992125984" footer="0.31496062992125984"/>
  <pageSetup paperSize="9" fitToWidth="0"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U103"/>
  <sheetViews>
    <sheetView view="pageBreakPreview" zoomScale="80" zoomScaleNormal="100" zoomScaleSheetLayoutView="80" workbookViewId="0">
      <selection activeCell="D11" sqref="D11:E11"/>
    </sheetView>
  </sheetViews>
  <sheetFormatPr defaultRowHeight="24" customHeight="1"/>
  <cols>
    <col min="1" max="1" width="4.625" style="53" customWidth="1"/>
    <col min="2" max="2" width="4.125" style="53" customWidth="1"/>
    <col min="3" max="3" width="25.875" style="53" customWidth="1"/>
    <col min="4" max="4" width="8.875" style="53" customWidth="1"/>
    <col min="5" max="5" width="9" style="53"/>
    <col min="6" max="6" width="40.125" style="53" customWidth="1"/>
    <col min="7" max="7" width="6.375" style="53" customWidth="1"/>
    <col min="8" max="16384" width="9" style="53"/>
  </cols>
  <sheetData>
    <row r="1" spans="1:12" ht="24" customHeight="1" thickBot="1">
      <c r="A1" s="50" t="s">
        <v>98</v>
      </c>
      <c r="B1" s="51"/>
      <c r="C1" s="51"/>
      <c r="D1" s="617" t="s">
        <v>448</v>
      </c>
      <c r="E1" s="617"/>
      <c r="F1" s="617"/>
      <c r="G1" s="311" t="s">
        <v>386</v>
      </c>
    </row>
    <row r="2" spans="1:12" ht="24" customHeight="1">
      <c r="A2" s="538" t="s">
        <v>391</v>
      </c>
      <c r="B2" s="538"/>
      <c r="C2" s="538"/>
      <c r="D2" s="538"/>
      <c r="E2" s="538"/>
      <c r="F2" s="538"/>
    </row>
    <row r="3" spans="1:12" ht="24" customHeight="1">
      <c r="A3" s="51"/>
      <c r="B3" s="51"/>
      <c r="C3" s="51"/>
      <c r="D3" s="539" t="s">
        <v>99</v>
      </c>
      <c r="E3" s="539"/>
      <c r="F3" s="54">
        <f>+様式１!C11</f>
        <v>0</v>
      </c>
    </row>
    <row r="4" spans="1:12" ht="24" customHeight="1">
      <c r="A4" s="55" t="s">
        <v>100</v>
      </c>
      <c r="B4" s="56"/>
      <c r="C4" s="56"/>
      <c r="D4" s="56"/>
      <c r="E4" s="56"/>
      <c r="F4" s="56"/>
    </row>
    <row r="5" spans="1:12" ht="24" customHeight="1">
      <c r="A5" s="540" t="s">
        <v>101</v>
      </c>
      <c r="B5" s="541"/>
      <c r="C5" s="542"/>
      <c r="D5" s="540" t="s">
        <v>102</v>
      </c>
      <c r="E5" s="542"/>
      <c r="F5" s="57" t="s">
        <v>103</v>
      </c>
      <c r="H5" s="236"/>
      <c r="I5" s="236"/>
      <c r="J5" s="236"/>
      <c r="K5" s="236"/>
      <c r="L5" s="236"/>
    </row>
    <row r="6" spans="1:12" ht="24" customHeight="1">
      <c r="A6" s="58" t="s">
        <v>104</v>
      </c>
      <c r="B6" s="59" t="s">
        <v>105</v>
      </c>
      <c r="C6" s="60"/>
      <c r="D6" s="543">
        <f>SUM(D7:E21)</f>
        <v>643000</v>
      </c>
      <c r="E6" s="544"/>
      <c r="F6" s="61"/>
      <c r="H6" s="236"/>
      <c r="I6" s="236"/>
      <c r="J6" s="236"/>
      <c r="K6" s="236"/>
      <c r="L6" s="236"/>
    </row>
    <row r="7" spans="1:12" ht="24" customHeight="1">
      <c r="A7" s="62"/>
      <c r="B7" s="63" t="s">
        <v>106</v>
      </c>
      <c r="C7" s="64" t="s">
        <v>107</v>
      </c>
      <c r="D7" s="536">
        <f>+IFERROR(VLOOKUP(様式１!E22,C78:I82,4,TRUE)-(VLOOKUP(様式１!E22,C78:I82,5,TRUE)-様式１!E22*VLOOKUP(様式１!E22,C78:I82,6,TRUE))*VLOOKUP(様式１!E22,C78:I82,7,TRUE),0)</f>
        <v>0</v>
      </c>
      <c r="E7" s="537"/>
      <c r="F7" s="316" t="str">
        <f>+"平均利用人数 "&amp;様式１!E22&amp;"人"</f>
        <v>平均利用人数 0人</v>
      </c>
      <c r="H7" s="236"/>
      <c r="I7" s="236"/>
      <c r="J7" s="236"/>
      <c r="K7" s="236"/>
      <c r="L7" s="236"/>
    </row>
    <row r="8" spans="1:12" ht="24" customHeight="1">
      <c r="A8" s="66"/>
      <c r="B8" s="67" t="s">
        <v>108</v>
      </c>
      <c r="C8" s="68" t="s">
        <v>109</v>
      </c>
      <c r="D8" s="549">
        <f>+MAX(0,('様式２-1号'!C19-250)*F86)</f>
        <v>0</v>
      </c>
      <c r="E8" s="550"/>
      <c r="F8" s="317" t="str">
        <f>+"("&amp;'様式２-1号'!C19&amp;"日-"&amp;250&amp;"日)×"&amp;TEXT(F86,"#,##0")&amp;"円"</f>
        <v>(日-250日)×20,000円</v>
      </c>
      <c r="H8" s="236"/>
      <c r="I8" s="236"/>
      <c r="J8" s="236"/>
      <c r="K8" s="236"/>
      <c r="L8" s="236"/>
    </row>
    <row r="9" spans="1:12" ht="24" customHeight="1">
      <c r="A9" s="66"/>
      <c r="B9" s="70" t="s">
        <v>110</v>
      </c>
      <c r="C9" s="71" t="s">
        <v>111</v>
      </c>
      <c r="D9" s="549">
        <f>+IF(AND('様式２-1号'!$C$14&gt;0,様式５!K28&gt;0),$F$91,0)</f>
        <v>0</v>
      </c>
      <c r="E9" s="550"/>
      <c r="F9" s="318"/>
      <c r="H9" s="236"/>
      <c r="I9" s="236"/>
      <c r="J9" s="236"/>
      <c r="K9" s="236"/>
      <c r="L9" s="236"/>
    </row>
    <row r="10" spans="1:12" ht="24" customHeight="1">
      <c r="A10" s="66"/>
      <c r="B10" s="70" t="s">
        <v>112</v>
      </c>
      <c r="C10" s="71" t="s">
        <v>113</v>
      </c>
      <c r="D10" s="549" t="str">
        <f>+IFERROR(MAX(MIN((ROUNDDOWN(P88,0)-8)*F88,2*F88),0),"0")</f>
        <v>0</v>
      </c>
      <c r="E10" s="550"/>
      <c r="F10" s="353" t="str">
        <f>IFERROR(+"長期休暇等（学校休業日）平均開所"&amp;   (P88)&amp;"時間","")</f>
        <v/>
      </c>
      <c r="H10" s="236"/>
      <c r="I10" s="236"/>
      <c r="J10" s="236"/>
      <c r="K10" s="236"/>
      <c r="L10" s="236"/>
    </row>
    <row r="11" spans="1:12" ht="24" customHeight="1">
      <c r="A11" s="62"/>
      <c r="B11" s="70" t="s">
        <v>114</v>
      </c>
      <c r="C11" s="71" t="s">
        <v>115</v>
      </c>
      <c r="D11" s="549">
        <v>0</v>
      </c>
      <c r="E11" s="550"/>
      <c r="F11" s="318" t="str">
        <f>+"平日"&amp;TEXT('様式２-1号'!E23,"h:mm")&amp;'様式２-1号'!G23&amp;TEXT('様式２-1号'!H23,"h:mm")&amp;'様式２-1号'!K23&amp;'様式２-1号'!L23&amp;'様式２-1号'!M23</f>
        <v>平日0:00～0:00（0時間）</v>
      </c>
      <c r="H11" s="236"/>
      <c r="I11" s="236"/>
      <c r="J11" s="236"/>
      <c r="K11" s="236"/>
      <c r="L11" s="236"/>
    </row>
    <row r="12" spans="1:12" ht="24" customHeight="1">
      <c r="A12" s="66"/>
      <c r="B12" s="70" t="s">
        <v>116</v>
      </c>
      <c r="C12" s="71" t="s">
        <v>117</v>
      </c>
      <c r="D12" s="545"/>
      <c r="E12" s="546"/>
      <c r="F12" s="184"/>
      <c r="H12" s="290" t="s">
        <v>395</v>
      </c>
      <c r="I12" s="236"/>
      <c r="J12" s="236"/>
      <c r="K12" s="236"/>
      <c r="L12" s="236"/>
    </row>
    <row r="13" spans="1:12" ht="30" customHeight="1">
      <c r="A13" s="66"/>
      <c r="B13" s="70" t="s">
        <v>118</v>
      </c>
      <c r="C13" s="228" t="s">
        <v>306</v>
      </c>
      <c r="D13" s="545"/>
      <c r="E13" s="546"/>
      <c r="F13" s="184"/>
      <c r="H13" s="290" t="s">
        <v>396</v>
      </c>
      <c r="I13" s="236"/>
      <c r="J13" s="236"/>
      <c r="K13" s="236"/>
      <c r="L13" s="236"/>
    </row>
    <row r="14" spans="1:12" ht="28.5" customHeight="1">
      <c r="A14" s="66"/>
      <c r="B14" s="70" t="s">
        <v>119</v>
      </c>
      <c r="C14" s="228" t="s">
        <v>307</v>
      </c>
      <c r="D14" s="551">
        <f>+IF(AND('様式２-1号'!$C$14&gt;2,様式５!K28&gt;1),$F$92,0)</f>
        <v>0</v>
      </c>
      <c r="E14" s="552"/>
      <c r="F14" s="289"/>
      <c r="H14" s="236"/>
      <c r="I14" s="236"/>
      <c r="J14" s="236"/>
      <c r="K14" s="236"/>
      <c r="L14" s="236"/>
    </row>
    <row r="15" spans="1:12" ht="28.5" customHeight="1">
      <c r="A15" s="62"/>
      <c r="B15" s="70" t="s">
        <v>121</v>
      </c>
      <c r="C15" s="228" t="s">
        <v>308</v>
      </c>
      <c r="D15" s="551">
        <f>+IF(AND('様式２-1号'!$C$14&gt;5,様式５!K28&gt;2),$F$93,0)</f>
        <v>0</v>
      </c>
      <c r="E15" s="552"/>
      <c r="F15" s="289"/>
      <c r="H15" s="236"/>
      <c r="I15" s="236"/>
      <c r="J15" s="236"/>
      <c r="K15" s="236"/>
      <c r="L15" s="236"/>
    </row>
    <row r="16" spans="1:12" ht="24" customHeight="1">
      <c r="A16" s="62"/>
      <c r="B16" s="70" t="s">
        <v>123</v>
      </c>
      <c r="C16" s="71" t="s">
        <v>120</v>
      </c>
      <c r="D16" s="551">
        <f>+IF(様式１!E22&lt;20,F90,0)</f>
        <v>643000</v>
      </c>
      <c r="E16" s="552"/>
      <c r="F16" s="289"/>
      <c r="H16" s="236"/>
      <c r="I16" s="236"/>
      <c r="J16" s="236"/>
      <c r="K16" s="236"/>
      <c r="L16" s="236"/>
    </row>
    <row r="17" spans="1:12" ht="24" customHeight="1">
      <c r="A17" s="62"/>
      <c r="B17" s="70" t="s">
        <v>125</v>
      </c>
      <c r="C17" s="71" t="s">
        <v>122</v>
      </c>
      <c r="D17" s="545"/>
      <c r="E17" s="546"/>
      <c r="F17" s="184"/>
      <c r="G17" s="310"/>
      <c r="H17" s="236"/>
      <c r="I17" s="236"/>
      <c r="J17" s="236"/>
      <c r="K17" s="236"/>
      <c r="L17" s="236"/>
    </row>
    <row r="18" spans="1:12" ht="24" customHeight="1">
      <c r="A18" s="66"/>
      <c r="B18" s="70" t="s">
        <v>127</v>
      </c>
      <c r="C18" s="71" t="s">
        <v>124</v>
      </c>
      <c r="D18" s="545"/>
      <c r="E18" s="546"/>
      <c r="F18" s="184"/>
      <c r="H18" s="236"/>
      <c r="I18" s="236"/>
      <c r="J18" s="236"/>
      <c r="K18" s="236"/>
      <c r="L18" s="236"/>
    </row>
    <row r="19" spans="1:12" ht="24" customHeight="1">
      <c r="A19" s="66"/>
      <c r="B19" s="73" t="s">
        <v>129</v>
      </c>
      <c r="C19" s="71" t="s">
        <v>126</v>
      </c>
      <c r="D19" s="545"/>
      <c r="E19" s="546"/>
      <c r="F19" s="184"/>
      <c r="H19" s="236"/>
      <c r="I19" s="236"/>
      <c r="J19" s="236"/>
      <c r="K19" s="236"/>
      <c r="L19" s="236"/>
    </row>
    <row r="20" spans="1:12" ht="24" customHeight="1">
      <c r="A20" s="66"/>
      <c r="B20" s="74" t="s">
        <v>304</v>
      </c>
      <c r="C20" s="71" t="s">
        <v>128</v>
      </c>
      <c r="D20" s="545"/>
      <c r="E20" s="546"/>
      <c r="F20" s="184"/>
      <c r="H20" s="236"/>
      <c r="I20" s="236"/>
      <c r="J20" s="236"/>
      <c r="K20" s="236"/>
      <c r="L20" s="236"/>
    </row>
    <row r="21" spans="1:12" ht="24" customHeight="1">
      <c r="A21" s="75"/>
      <c r="B21" s="76" t="s">
        <v>305</v>
      </c>
      <c r="C21" s="77" t="s">
        <v>130</v>
      </c>
      <c r="D21" s="547"/>
      <c r="E21" s="548"/>
      <c r="F21" s="185"/>
      <c r="H21" s="236"/>
      <c r="I21" s="236"/>
      <c r="J21" s="236"/>
      <c r="K21" s="236"/>
      <c r="L21" s="236"/>
    </row>
    <row r="22" spans="1:12" ht="24" customHeight="1">
      <c r="A22" s="62" t="s">
        <v>131</v>
      </c>
      <c r="B22" s="79" t="s">
        <v>132</v>
      </c>
      <c r="C22" s="80"/>
      <c r="D22" s="543">
        <f>SUM(D23:E26)</f>
        <v>0</v>
      </c>
      <c r="E22" s="544"/>
      <c r="F22" s="61"/>
      <c r="H22" s="236"/>
      <c r="I22" s="236"/>
      <c r="J22" s="236"/>
      <c r="K22" s="236"/>
      <c r="L22" s="236"/>
    </row>
    <row r="23" spans="1:12" ht="24" customHeight="1">
      <c r="A23" s="81"/>
      <c r="B23" s="82" t="s">
        <v>133</v>
      </c>
      <c r="C23" s="68"/>
      <c r="D23" s="553"/>
      <c r="E23" s="554"/>
      <c r="F23" s="186"/>
      <c r="H23" s="236"/>
      <c r="I23" s="236"/>
      <c r="J23" s="236"/>
      <c r="K23" s="236"/>
      <c r="L23" s="236"/>
    </row>
    <row r="24" spans="1:12" ht="24" customHeight="1">
      <c r="A24" s="81"/>
      <c r="B24" s="83" t="s">
        <v>134</v>
      </c>
      <c r="C24" s="71"/>
      <c r="D24" s="555"/>
      <c r="E24" s="556"/>
      <c r="F24" s="187"/>
      <c r="H24" s="236"/>
      <c r="I24" s="236"/>
      <c r="J24" s="236"/>
      <c r="K24" s="236"/>
      <c r="L24" s="236"/>
    </row>
    <row r="25" spans="1:12" ht="24" customHeight="1">
      <c r="A25" s="81"/>
      <c r="B25" s="557" t="s">
        <v>135</v>
      </c>
      <c r="C25" s="558"/>
      <c r="D25" s="555"/>
      <c r="E25" s="556"/>
      <c r="F25" s="187"/>
      <c r="H25" s="236"/>
      <c r="I25" s="236"/>
      <c r="J25" s="236"/>
      <c r="K25" s="236"/>
      <c r="L25" s="236"/>
    </row>
    <row r="26" spans="1:12" ht="24" customHeight="1">
      <c r="A26" s="84"/>
      <c r="B26" s="559" t="s">
        <v>136</v>
      </c>
      <c r="C26" s="560"/>
      <c r="D26" s="561"/>
      <c r="E26" s="562"/>
      <c r="F26" s="188"/>
      <c r="H26" s="236"/>
      <c r="I26" s="236"/>
      <c r="J26" s="236"/>
      <c r="K26" s="236"/>
      <c r="L26" s="236"/>
    </row>
    <row r="27" spans="1:12" ht="24" customHeight="1">
      <c r="A27" s="85" t="s">
        <v>137</v>
      </c>
      <c r="B27" s="79" t="s">
        <v>138</v>
      </c>
      <c r="C27" s="80"/>
      <c r="D27" s="563"/>
      <c r="E27" s="564"/>
      <c r="F27" s="189"/>
      <c r="H27" s="236"/>
      <c r="I27" s="236"/>
      <c r="J27" s="236"/>
      <c r="K27" s="236"/>
      <c r="L27" s="236"/>
    </row>
    <row r="28" spans="1:12" ht="24" customHeight="1">
      <c r="A28" s="85" t="s">
        <v>139</v>
      </c>
      <c r="B28" s="565" t="s">
        <v>140</v>
      </c>
      <c r="C28" s="566"/>
      <c r="D28" s="563"/>
      <c r="E28" s="564"/>
      <c r="F28" s="189"/>
      <c r="H28" s="236"/>
      <c r="I28" s="236"/>
      <c r="J28" s="236"/>
      <c r="K28" s="236"/>
      <c r="L28" s="236"/>
    </row>
    <row r="29" spans="1:12" ht="24" customHeight="1">
      <c r="A29" s="85" t="s">
        <v>141</v>
      </c>
      <c r="B29" s="567" t="s">
        <v>142</v>
      </c>
      <c r="C29" s="568"/>
      <c r="D29" s="563"/>
      <c r="E29" s="564"/>
      <c r="F29" s="189"/>
      <c r="H29" s="236"/>
      <c r="I29" s="236"/>
      <c r="J29" s="236"/>
      <c r="K29" s="236"/>
      <c r="L29" s="236"/>
    </row>
    <row r="30" spans="1:12" ht="24" customHeight="1">
      <c r="A30" s="85" t="s">
        <v>143</v>
      </c>
      <c r="B30" s="79" t="s">
        <v>144</v>
      </c>
      <c r="C30" s="80"/>
      <c r="D30" s="543">
        <f>SUM(D6+D22+D27+D28+D29)</f>
        <v>643000</v>
      </c>
      <c r="E30" s="544"/>
      <c r="F30" s="86"/>
      <c r="H30" s="236"/>
      <c r="I30" s="236"/>
      <c r="J30" s="236"/>
      <c r="K30" s="236"/>
      <c r="L30" s="236"/>
    </row>
    <row r="31" spans="1:12" ht="24" customHeight="1">
      <c r="A31" s="74"/>
      <c r="B31" s="51"/>
      <c r="C31" s="51"/>
      <c r="D31" s="51"/>
      <c r="E31" s="87"/>
      <c r="F31" s="88"/>
      <c r="H31" s="236"/>
      <c r="I31" s="236"/>
      <c r="J31" s="236"/>
      <c r="K31" s="236"/>
      <c r="L31" s="236"/>
    </row>
    <row r="32" spans="1:12" ht="24" customHeight="1">
      <c r="A32" s="50" t="s">
        <v>145</v>
      </c>
      <c r="B32" s="51"/>
      <c r="C32" s="51"/>
      <c r="D32" s="51"/>
      <c r="E32" s="51"/>
      <c r="F32" s="52"/>
    </row>
    <row r="33" spans="1:7" ht="24" customHeight="1">
      <c r="A33" s="55" t="s">
        <v>146</v>
      </c>
      <c r="B33" s="56"/>
      <c r="C33" s="56"/>
      <c r="D33" s="56"/>
      <c r="E33" s="56"/>
      <c r="F33" s="56"/>
    </row>
    <row r="34" spans="1:7" ht="24" customHeight="1">
      <c r="A34" s="569" t="s">
        <v>101</v>
      </c>
      <c r="B34" s="570"/>
      <c r="C34" s="571"/>
      <c r="D34" s="540" t="s">
        <v>102</v>
      </c>
      <c r="E34" s="542"/>
      <c r="F34" s="57" t="s">
        <v>103</v>
      </c>
    </row>
    <row r="35" spans="1:7" ht="24" customHeight="1">
      <c r="A35" s="58" t="s">
        <v>104</v>
      </c>
      <c r="B35" s="89" t="s">
        <v>147</v>
      </c>
      <c r="C35" s="79"/>
      <c r="D35" s="543">
        <f>SUM(D36:E48)</f>
        <v>0</v>
      </c>
      <c r="E35" s="544"/>
      <c r="F35" s="61"/>
    </row>
    <row r="36" spans="1:7" ht="24" customHeight="1">
      <c r="A36" s="90"/>
      <c r="B36" s="572" t="s">
        <v>148</v>
      </c>
      <c r="C36" s="575" t="s">
        <v>149</v>
      </c>
      <c r="D36" s="578"/>
      <c r="E36" s="579"/>
      <c r="F36" s="190"/>
    </row>
    <row r="37" spans="1:7" ht="24" customHeight="1">
      <c r="A37" s="90"/>
      <c r="B37" s="573"/>
      <c r="C37" s="576"/>
      <c r="D37" s="580"/>
      <c r="E37" s="581"/>
      <c r="F37" s="191"/>
    </row>
    <row r="38" spans="1:7" ht="24" customHeight="1">
      <c r="A38" s="90"/>
      <c r="B38" s="573"/>
      <c r="C38" s="577"/>
      <c r="D38" s="582"/>
      <c r="E38" s="583"/>
      <c r="F38" s="191"/>
    </row>
    <row r="39" spans="1:7" ht="24" customHeight="1">
      <c r="A39" s="90"/>
      <c r="B39" s="573"/>
      <c r="C39" s="92" t="s">
        <v>150</v>
      </c>
      <c r="D39" s="555"/>
      <c r="E39" s="556"/>
      <c r="F39" s="184"/>
    </row>
    <row r="40" spans="1:7" ht="24" customHeight="1">
      <c r="A40" s="90"/>
      <c r="B40" s="573"/>
      <c r="C40" s="92" t="s">
        <v>151</v>
      </c>
      <c r="D40" s="555"/>
      <c r="E40" s="556"/>
      <c r="F40" s="184"/>
    </row>
    <row r="41" spans="1:7" ht="24" customHeight="1">
      <c r="A41" s="90"/>
      <c r="B41" s="573"/>
      <c r="C41" s="93" t="s">
        <v>152</v>
      </c>
      <c r="D41" s="555"/>
      <c r="E41" s="556"/>
      <c r="F41" s="184"/>
    </row>
    <row r="42" spans="1:7" ht="24" customHeight="1">
      <c r="A42" s="90"/>
      <c r="B42" s="573"/>
      <c r="C42" s="94" t="s">
        <v>153</v>
      </c>
      <c r="D42" s="555"/>
      <c r="E42" s="556"/>
      <c r="F42" s="184"/>
    </row>
    <row r="43" spans="1:7" ht="24" customHeight="1">
      <c r="A43" s="90"/>
      <c r="B43" s="574"/>
      <c r="C43" s="95" t="s">
        <v>154</v>
      </c>
      <c r="D43" s="561"/>
      <c r="E43" s="562"/>
      <c r="F43" s="185"/>
    </row>
    <row r="44" spans="1:7" ht="24" customHeight="1">
      <c r="A44" s="90"/>
      <c r="B44" s="96" t="s">
        <v>155</v>
      </c>
      <c r="C44" s="79"/>
      <c r="D44" s="563"/>
      <c r="E44" s="564"/>
      <c r="F44" s="192"/>
    </row>
    <row r="45" spans="1:7" ht="24" customHeight="1">
      <c r="A45" s="98"/>
      <c r="B45" s="99" t="s">
        <v>156</v>
      </c>
      <c r="C45" s="100"/>
      <c r="D45" s="563"/>
      <c r="E45" s="564"/>
      <c r="F45" s="193"/>
    </row>
    <row r="46" spans="1:7" ht="24" customHeight="1">
      <c r="A46" s="98"/>
      <c r="B46" s="99" t="s">
        <v>157</v>
      </c>
      <c r="C46" s="100"/>
      <c r="D46" s="584"/>
      <c r="E46" s="585"/>
      <c r="F46" s="194"/>
    </row>
    <row r="47" spans="1:7" s="236" customFormat="1" ht="22.5" customHeight="1">
      <c r="A47" s="66"/>
      <c r="B47" s="624" t="s">
        <v>349</v>
      </c>
      <c r="C47" s="625"/>
      <c r="D47" s="626"/>
      <c r="E47" s="627"/>
      <c r="F47" s="295"/>
      <c r="G47" s="126"/>
    </row>
    <row r="48" spans="1:7" ht="24" customHeight="1">
      <c r="A48" s="95"/>
      <c r="B48" s="96" t="s">
        <v>154</v>
      </c>
      <c r="C48" s="79"/>
      <c r="D48" s="563"/>
      <c r="E48" s="564"/>
      <c r="F48" s="195"/>
    </row>
    <row r="49" spans="1:6" ht="29.25" customHeight="1">
      <c r="A49" s="62" t="s">
        <v>131</v>
      </c>
      <c r="B49" s="51" t="s">
        <v>158</v>
      </c>
      <c r="C49" s="60"/>
      <c r="D49" s="543">
        <f>SUM(D50:E60)</f>
        <v>0</v>
      </c>
      <c r="E49" s="544"/>
      <c r="F49" s="61"/>
    </row>
    <row r="50" spans="1:6" ht="24" customHeight="1">
      <c r="A50" s="90"/>
      <c r="B50" s="103" t="s">
        <v>159</v>
      </c>
      <c r="C50" s="104"/>
      <c r="D50" s="553"/>
      <c r="E50" s="554"/>
      <c r="F50" s="183"/>
    </row>
    <row r="51" spans="1:6" ht="24" customHeight="1">
      <c r="A51" s="90"/>
      <c r="B51" s="83" t="s">
        <v>160</v>
      </c>
      <c r="C51" s="71"/>
      <c r="D51" s="555"/>
      <c r="E51" s="556"/>
      <c r="F51" s="184"/>
    </row>
    <row r="52" spans="1:6" ht="24" customHeight="1">
      <c r="A52" s="90"/>
      <c r="B52" s="83" t="s">
        <v>161</v>
      </c>
      <c r="C52" s="71"/>
      <c r="D52" s="555"/>
      <c r="E52" s="556"/>
      <c r="F52" s="196"/>
    </row>
    <row r="53" spans="1:6" ht="24" customHeight="1">
      <c r="A53" s="90"/>
      <c r="B53" s="83" t="s">
        <v>162</v>
      </c>
      <c r="C53" s="71"/>
      <c r="D53" s="555"/>
      <c r="E53" s="556"/>
      <c r="F53" s="184"/>
    </row>
    <row r="54" spans="1:6" ht="24" customHeight="1">
      <c r="A54" s="90"/>
      <c r="B54" s="83" t="s">
        <v>163</v>
      </c>
      <c r="C54" s="71"/>
      <c r="D54" s="555"/>
      <c r="E54" s="556"/>
      <c r="F54" s="197"/>
    </row>
    <row r="55" spans="1:6" ht="24" customHeight="1">
      <c r="A55" s="90"/>
      <c r="B55" s="83" t="s">
        <v>164</v>
      </c>
      <c r="C55" s="71"/>
      <c r="D55" s="555"/>
      <c r="E55" s="556"/>
      <c r="F55" s="184"/>
    </row>
    <row r="56" spans="1:6" ht="24" customHeight="1">
      <c r="A56" s="90"/>
      <c r="B56" s="83" t="s">
        <v>165</v>
      </c>
      <c r="C56" s="71"/>
      <c r="D56" s="555"/>
      <c r="E56" s="556"/>
      <c r="F56" s="184"/>
    </row>
    <row r="57" spans="1:6" ht="24" customHeight="1">
      <c r="A57" s="90"/>
      <c r="B57" s="83" t="s">
        <v>166</v>
      </c>
      <c r="C57" s="71"/>
      <c r="D57" s="555"/>
      <c r="E57" s="556"/>
      <c r="F57" s="184"/>
    </row>
    <row r="58" spans="1:6" ht="24" customHeight="1">
      <c r="A58" s="90"/>
      <c r="B58" s="83" t="s">
        <v>167</v>
      </c>
      <c r="C58" s="71"/>
      <c r="D58" s="555"/>
      <c r="E58" s="556"/>
      <c r="F58" s="184"/>
    </row>
    <row r="59" spans="1:6" ht="24" customHeight="1">
      <c r="A59" s="90"/>
      <c r="B59" s="83" t="s">
        <v>168</v>
      </c>
      <c r="C59" s="71"/>
      <c r="D59" s="555"/>
      <c r="E59" s="556"/>
      <c r="F59" s="184"/>
    </row>
    <row r="60" spans="1:6" ht="24" customHeight="1">
      <c r="A60" s="90"/>
      <c r="B60" s="90" t="s">
        <v>154</v>
      </c>
      <c r="C60" s="60"/>
      <c r="D60" s="561"/>
      <c r="E60" s="562"/>
      <c r="F60" s="185"/>
    </row>
    <row r="61" spans="1:6" ht="24" customHeight="1">
      <c r="A61" s="85" t="s">
        <v>137</v>
      </c>
      <c r="B61" s="89" t="s">
        <v>169</v>
      </c>
      <c r="C61" s="104"/>
      <c r="D61" s="543">
        <f>SUM(D62:E64)</f>
        <v>0</v>
      </c>
      <c r="E61" s="544"/>
      <c r="F61" s="61"/>
    </row>
    <row r="62" spans="1:6" ht="24" customHeight="1">
      <c r="A62" s="90"/>
      <c r="B62" s="103" t="s">
        <v>170</v>
      </c>
      <c r="C62" s="104"/>
      <c r="D62" s="553"/>
      <c r="E62" s="554"/>
      <c r="F62" s="198"/>
    </row>
    <row r="63" spans="1:6" ht="24" customHeight="1">
      <c r="A63" s="90"/>
      <c r="B63" s="83" t="s">
        <v>171</v>
      </c>
      <c r="C63" s="71"/>
      <c r="D63" s="555"/>
      <c r="E63" s="556"/>
      <c r="F63" s="199"/>
    </row>
    <row r="64" spans="1:6" ht="24" customHeight="1">
      <c r="A64" s="107"/>
      <c r="B64" s="107" t="s">
        <v>361</v>
      </c>
      <c r="C64" s="108"/>
      <c r="D64" s="561"/>
      <c r="E64" s="562"/>
      <c r="F64" s="185"/>
    </row>
    <row r="65" spans="1:16" ht="24" customHeight="1">
      <c r="A65" s="85" t="s">
        <v>139</v>
      </c>
      <c r="B65" s="56" t="s">
        <v>214</v>
      </c>
      <c r="C65" s="108"/>
      <c r="D65" s="584"/>
      <c r="E65" s="585"/>
      <c r="F65" s="293"/>
    </row>
    <row r="66" spans="1:16" ht="24" customHeight="1">
      <c r="A66" s="85" t="s">
        <v>141</v>
      </c>
      <c r="B66" s="59" t="s">
        <v>172</v>
      </c>
      <c r="C66" s="79"/>
      <c r="D66" s="563"/>
      <c r="E66" s="564"/>
      <c r="F66" s="200"/>
    </row>
    <row r="67" spans="1:16" ht="24" customHeight="1">
      <c r="A67" s="85" t="s">
        <v>143</v>
      </c>
      <c r="B67" s="51" t="s">
        <v>154</v>
      </c>
      <c r="C67" s="60"/>
      <c r="D67" s="563"/>
      <c r="E67" s="564"/>
      <c r="F67" s="195"/>
    </row>
    <row r="68" spans="1:16" ht="24" customHeight="1">
      <c r="A68" s="85" t="s">
        <v>354</v>
      </c>
      <c r="B68" s="586" t="s">
        <v>220</v>
      </c>
      <c r="C68" s="587"/>
      <c r="D68" s="543">
        <f>SUM(D35+D49+D61+D65+D66+D67)</f>
        <v>0</v>
      </c>
      <c r="E68" s="544"/>
      <c r="F68" s="61"/>
    </row>
    <row r="69" spans="1:16" ht="14.25" customHeight="1">
      <c r="A69" s="89"/>
      <c r="B69" s="89" t="s">
        <v>271</v>
      </c>
      <c r="C69" s="89"/>
      <c r="D69" s="109"/>
      <c r="E69" s="89"/>
      <c r="F69" s="89"/>
    </row>
    <row r="72" spans="1:16" ht="24" customHeight="1">
      <c r="A72" s="276" t="s">
        <v>348</v>
      </c>
    </row>
    <row r="73" spans="1:16" ht="24" customHeight="1">
      <c r="A73" s="237" t="s">
        <v>392</v>
      </c>
      <c r="B73" s="238"/>
      <c r="C73" s="238"/>
      <c r="D73" s="238"/>
      <c r="E73" s="238"/>
      <c r="F73" s="238"/>
      <c r="G73" s="238"/>
      <c r="H73" s="238"/>
      <c r="I73" s="238"/>
      <c r="J73" s="238"/>
      <c r="K73" s="238"/>
      <c r="L73" s="238"/>
      <c r="M73" s="238"/>
      <c r="N73" s="238"/>
      <c r="O73" s="238"/>
      <c r="P73" s="239"/>
    </row>
    <row r="74" spans="1:16" ht="24" customHeight="1">
      <c r="A74" s="315" t="s">
        <v>451</v>
      </c>
      <c r="B74" s="241"/>
      <c r="C74" s="241"/>
      <c r="D74" s="241"/>
      <c r="E74" s="241"/>
      <c r="F74" s="241"/>
      <c r="G74" s="241"/>
      <c r="H74" s="241"/>
      <c r="I74" s="241"/>
      <c r="J74" s="241"/>
      <c r="K74" s="241"/>
      <c r="L74" s="241"/>
      <c r="M74" s="241"/>
      <c r="N74" s="241"/>
      <c r="O74" s="241"/>
      <c r="P74" s="244"/>
    </row>
    <row r="75" spans="1:16" ht="24" customHeight="1">
      <c r="A75" s="240" t="s">
        <v>313</v>
      </c>
      <c r="B75" s="241"/>
      <c r="C75" s="241"/>
      <c r="D75" s="242"/>
      <c r="E75" s="242"/>
      <c r="F75" s="242"/>
      <c r="G75" s="242"/>
      <c r="H75" s="242"/>
      <c r="I75" s="242"/>
      <c r="J75" s="242"/>
      <c r="K75" s="242"/>
      <c r="L75" s="242"/>
      <c r="M75" s="243"/>
      <c r="N75" s="243"/>
      <c r="O75" s="243"/>
      <c r="P75" s="244"/>
    </row>
    <row r="76" spans="1:16" ht="24" customHeight="1">
      <c r="A76" s="588" t="s">
        <v>314</v>
      </c>
      <c r="B76" s="589" t="s">
        <v>315</v>
      </c>
      <c r="C76" s="590" t="s">
        <v>316</v>
      </c>
      <c r="D76" s="589"/>
      <c r="E76" s="589"/>
      <c r="F76" s="591" t="s">
        <v>317</v>
      </c>
      <c r="G76" s="592"/>
      <c r="H76" s="592"/>
      <c r="I76" s="592"/>
      <c r="J76" s="592"/>
      <c r="K76" s="592"/>
      <c r="L76" s="592"/>
      <c r="M76" s="592"/>
      <c r="N76" s="592"/>
      <c r="O76" s="593"/>
      <c r="P76" s="244"/>
    </row>
    <row r="77" spans="1:16" ht="24" customHeight="1">
      <c r="A77" s="588"/>
      <c r="B77" s="589"/>
      <c r="C77" s="589"/>
      <c r="D77" s="589"/>
      <c r="E77" s="589"/>
      <c r="F77" s="245" t="s">
        <v>318</v>
      </c>
      <c r="G77" s="246" t="s">
        <v>319</v>
      </c>
      <c r="H77" s="246" t="s">
        <v>320</v>
      </c>
      <c r="I77" s="247" t="s">
        <v>321</v>
      </c>
      <c r="J77" s="248"/>
      <c r="K77" s="248"/>
      <c r="L77" s="248"/>
      <c r="M77" s="248"/>
      <c r="N77" s="248"/>
      <c r="O77" s="249"/>
      <c r="P77" s="244"/>
    </row>
    <row r="78" spans="1:16" ht="24" customHeight="1">
      <c r="A78" s="594" t="s">
        <v>322</v>
      </c>
      <c r="B78" s="250" t="s">
        <v>106</v>
      </c>
      <c r="C78" s="251">
        <v>1</v>
      </c>
      <c r="D78" s="252" t="s">
        <v>52</v>
      </c>
      <c r="E78" s="253">
        <v>19</v>
      </c>
      <c r="F78" s="312">
        <f>IF(G1="○",4313000,2629000)</f>
        <v>2629000</v>
      </c>
      <c r="G78" s="255">
        <v>19</v>
      </c>
      <c r="H78" s="256">
        <v>1</v>
      </c>
      <c r="I78" s="257">
        <v>29000</v>
      </c>
      <c r="J78" s="251"/>
      <c r="K78" s="257"/>
      <c r="L78" s="257"/>
      <c r="M78" s="257"/>
      <c r="N78" s="257"/>
      <c r="O78" s="258"/>
      <c r="P78" s="244"/>
    </row>
    <row r="79" spans="1:16" ht="24" customHeight="1">
      <c r="A79" s="594"/>
      <c r="B79" s="259" t="s">
        <v>108</v>
      </c>
      <c r="C79" s="260">
        <v>20</v>
      </c>
      <c r="D79" s="261" t="s">
        <v>52</v>
      </c>
      <c r="E79" s="262">
        <v>35</v>
      </c>
      <c r="F79" s="313">
        <f>IF(G1="○",6552000,4868000)</f>
        <v>4868000</v>
      </c>
      <c r="G79" s="263">
        <v>36</v>
      </c>
      <c r="H79" s="264">
        <v>1</v>
      </c>
      <c r="I79" s="265">
        <v>26000</v>
      </c>
      <c r="J79" s="260"/>
      <c r="K79" s="265"/>
      <c r="L79" s="265"/>
      <c r="M79" s="265"/>
      <c r="N79" s="265"/>
      <c r="O79" s="266"/>
      <c r="P79" s="244"/>
    </row>
    <row r="80" spans="1:16" ht="24" customHeight="1">
      <c r="A80" s="594"/>
      <c r="B80" s="250" t="s">
        <v>110</v>
      </c>
      <c r="C80" s="251">
        <v>36</v>
      </c>
      <c r="D80" s="252" t="s">
        <v>52</v>
      </c>
      <c r="E80" s="253">
        <v>45</v>
      </c>
      <c r="F80" s="312">
        <f>IF(G1="○",6552000,4868000)</f>
        <v>4868000</v>
      </c>
      <c r="G80" s="255"/>
      <c r="H80" s="253"/>
      <c r="I80" s="257"/>
      <c r="J80" s="251"/>
      <c r="K80" s="257"/>
      <c r="L80" s="257"/>
      <c r="M80" s="257"/>
      <c r="N80" s="257"/>
      <c r="O80" s="258"/>
      <c r="P80" s="244"/>
    </row>
    <row r="81" spans="1:21" ht="24" customHeight="1">
      <c r="A81" s="594"/>
      <c r="B81" s="259" t="s">
        <v>112</v>
      </c>
      <c r="C81" s="260">
        <v>46</v>
      </c>
      <c r="D81" s="261" t="s">
        <v>52</v>
      </c>
      <c r="E81" s="262">
        <v>70</v>
      </c>
      <c r="F81" s="313">
        <f>IF(G1="○",6552000,4868000)</f>
        <v>4868000</v>
      </c>
      <c r="G81" s="263">
        <v>-45</v>
      </c>
      <c r="H81" s="264">
        <v>-1</v>
      </c>
      <c r="I81" s="314">
        <v>75000</v>
      </c>
      <c r="J81" s="260"/>
      <c r="K81" s="265"/>
      <c r="L81" s="265"/>
      <c r="M81" s="265"/>
      <c r="N81" s="265"/>
      <c r="O81" s="266"/>
      <c r="P81" s="244"/>
    </row>
    <row r="82" spans="1:21" ht="24" customHeight="1">
      <c r="A82" s="594"/>
      <c r="B82" s="250" t="s">
        <v>114</v>
      </c>
      <c r="C82" s="251">
        <v>71</v>
      </c>
      <c r="D82" s="252" t="s">
        <v>52</v>
      </c>
      <c r="E82" s="253">
        <v>999</v>
      </c>
      <c r="F82" s="270">
        <v>2917000</v>
      </c>
      <c r="G82" s="254"/>
      <c r="H82" s="258"/>
      <c r="I82" s="251"/>
      <c r="J82" s="257"/>
      <c r="K82" s="257"/>
      <c r="L82" s="257"/>
      <c r="M82" s="257"/>
      <c r="N82" s="257"/>
      <c r="O82" s="258"/>
      <c r="P82" s="244"/>
    </row>
    <row r="83" spans="1:21" ht="24" customHeight="1">
      <c r="A83" s="601" t="s">
        <v>323</v>
      </c>
      <c r="B83" s="602"/>
      <c r="C83" s="602"/>
      <c r="D83" s="242">
        <v>2</v>
      </c>
      <c r="E83" s="242">
        <v>3</v>
      </c>
      <c r="F83" s="242">
        <v>4</v>
      </c>
      <c r="G83" s="242">
        <v>5</v>
      </c>
      <c r="H83" s="242">
        <v>6</v>
      </c>
      <c r="I83" s="242">
        <v>7</v>
      </c>
      <c r="J83" s="242"/>
      <c r="K83" s="242"/>
      <c r="L83" s="242"/>
      <c r="M83" s="242"/>
      <c r="N83" s="242"/>
      <c r="O83" s="242"/>
      <c r="P83" s="244"/>
      <c r="U83" s="346"/>
    </row>
    <row r="84" spans="1:21" ht="24" customHeight="1">
      <c r="A84" s="588" t="s">
        <v>314</v>
      </c>
      <c r="B84" s="589" t="s">
        <v>315</v>
      </c>
      <c r="C84" s="603" t="s">
        <v>324</v>
      </c>
      <c r="D84" s="603"/>
      <c r="E84" s="603"/>
      <c r="F84" s="590" t="s">
        <v>325</v>
      </c>
      <c r="G84" s="589"/>
      <c r="H84" s="589"/>
      <c r="I84" s="589" t="s">
        <v>326</v>
      </c>
      <c r="J84" s="589"/>
      <c r="K84" s="589"/>
      <c r="L84" s="589"/>
      <c r="M84" s="589"/>
      <c r="N84" s="589"/>
      <c r="O84" s="589"/>
      <c r="P84" s="244"/>
    </row>
    <row r="85" spans="1:21" ht="24" customHeight="1">
      <c r="A85" s="588"/>
      <c r="B85" s="589"/>
      <c r="C85" s="603"/>
      <c r="D85" s="603"/>
      <c r="E85" s="603"/>
      <c r="F85" s="589"/>
      <c r="G85" s="589"/>
      <c r="H85" s="589"/>
      <c r="I85" s="589"/>
      <c r="J85" s="589"/>
      <c r="K85" s="589"/>
      <c r="L85" s="589"/>
      <c r="M85" s="589"/>
      <c r="N85" s="589"/>
      <c r="O85" s="589"/>
      <c r="P85" s="244"/>
    </row>
    <row r="86" spans="1:21" ht="24" customHeight="1">
      <c r="A86" s="621" t="s">
        <v>322</v>
      </c>
      <c r="B86" s="250" t="s">
        <v>116</v>
      </c>
      <c r="C86" s="628" t="s">
        <v>327</v>
      </c>
      <c r="D86" s="628"/>
      <c r="E86" s="628"/>
      <c r="F86" s="600">
        <f>IF(G1="○",26000,20000)</f>
        <v>20000</v>
      </c>
      <c r="G86" s="600"/>
      <c r="H86" s="600"/>
      <c r="I86" s="604" t="s">
        <v>445</v>
      </c>
      <c r="J86" s="604"/>
      <c r="K86" s="604"/>
      <c r="L86" s="604"/>
      <c r="M86" s="604"/>
      <c r="N86" s="604"/>
      <c r="O86" s="604"/>
      <c r="P86" s="244"/>
    </row>
    <row r="87" spans="1:21" ht="24" customHeight="1">
      <c r="A87" s="622"/>
      <c r="B87" s="268" t="s">
        <v>379</v>
      </c>
      <c r="C87" s="618" t="s">
        <v>340</v>
      </c>
      <c r="D87" s="618"/>
      <c r="E87" s="618"/>
      <c r="F87" s="619">
        <f>IF(G1="○",26000,20000)</f>
        <v>20000</v>
      </c>
      <c r="G87" s="619"/>
      <c r="H87" s="619"/>
      <c r="I87" s="620" t="s">
        <v>376</v>
      </c>
      <c r="J87" s="620"/>
      <c r="K87" s="620"/>
      <c r="L87" s="620"/>
      <c r="M87" s="620"/>
      <c r="N87" s="620"/>
      <c r="O87" s="620"/>
      <c r="P87" s="244"/>
    </row>
    <row r="88" spans="1:21" ht="24" customHeight="1">
      <c r="A88" s="622"/>
      <c r="B88" s="250" t="s">
        <v>380</v>
      </c>
      <c r="C88" s="606" t="s">
        <v>330</v>
      </c>
      <c r="D88" s="606"/>
      <c r="E88" s="606"/>
      <c r="F88" s="607">
        <f>IF(G1="○",302000,190000)</f>
        <v>190000</v>
      </c>
      <c r="G88" s="607"/>
      <c r="H88" s="607"/>
      <c r="I88" s="595" t="s">
        <v>378</v>
      </c>
      <c r="J88" s="595"/>
      <c r="K88" s="595"/>
      <c r="L88" s="595"/>
      <c r="M88" s="595"/>
      <c r="N88" s="595"/>
      <c r="O88" s="595"/>
      <c r="P88" s="352" t="e">
        <f>ROUNDDOWN(('様式２-1号'!L24*'様式２-1号'!J18+'様式２-1号'!L25*'様式２-1号'!J19)/('様式２-1号'!J18+'様式２-1号'!J19),0)</f>
        <v>#DIV/0!</v>
      </c>
    </row>
    <row r="89" spans="1:21" ht="24" customHeight="1">
      <c r="A89" s="622"/>
      <c r="B89" s="259" t="s">
        <v>121</v>
      </c>
      <c r="C89" s="596" t="s">
        <v>331</v>
      </c>
      <c r="D89" s="596"/>
      <c r="E89" s="596"/>
      <c r="F89" s="605">
        <f>IF(G1="○",671000,421000)</f>
        <v>421000</v>
      </c>
      <c r="G89" s="605"/>
      <c r="H89" s="605"/>
      <c r="I89" s="598" t="s">
        <v>377</v>
      </c>
      <c r="J89" s="598"/>
      <c r="K89" s="598"/>
      <c r="L89" s="598"/>
      <c r="M89" s="598"/>
      <c r="N89" s="598"/>
      <c r="O89" s="598"/>
      <c r="P89" s="267">
        <v>0.74930555555555556</v>
      </c>
    </row>
    <row r="90" spans="1:21" ht="24" customHeight="1">
      <c r="A90" s="622"/>
      <c r="B90" s="250" t="s">
        <v>381</v>
      </c>
      <c r="C90" s="599" t="s">
        <v>332</v>
      </c>
      <c r="D90" s="599"/>
      <c r="E90" s="599"/>
      <c r="F90" s="600">
        <v>643000</v>
      </c>
      <c r="G90" s="600"/>
      <c r="H90" s="600"/>
      <c r="I90" s="595" t="s">
        <v>333</v>
      </c>
      <c r="J90" s="595"/>
      <c r="K90" s="595"/>
      <c r="L90" s="595"/>
      <c r="M90" s="595"/>
      <c r="N90" s="595"/>
      <c r="O90" s="595"/>
      <c r="P90" s="244"/>
    </row>
    <row r="91" spans="1:21" ht="24" customHeight="1">
      <c r="A91" s="622"/>
      <c r="B91" s="259" t="s">
        <v>125</v>
      </c>
      <c r="C91" s="596" t="s">
        <v>328</v>
      </c>
      <c r="D91" s="596"/>
      <c r="E91" s="596"/>
      <c r="F91" s="605">
        <v>2059000</v>
      </c>
      <c r="G91" s="605"/>
      <c r="H91" s="605"/>
      <c r="I91" s="598" t="s">
        <v>329</v>
      </c>
      <c r="J91" s="598"/>
      <c r="K91" s="598"/>
      <c r="L91" s="598"/>
      <c r="M91" s="598"/>
      <c r="N91" s="598"/>
      <c r="O91" s="598"/>
      <c r="P91" s="244"/>
    </row>
    <row r="92" spans="1:21" ht="49.5" customHeight="1">
      <c r="A92" s="622"/>
      <c r="B92" s="250" t="s">
        <v>127</v>
      </c>
      <c r="C92" s="599" t="s">
        <v>350</v>
      </c>
      <c r="D92" s="599"/>
      <c r="E92" s="599"/>
      <c r="F92" s="600">
        <v>2059000</v>
      </c>
      <c r="G92" s="600"/>
      <c r="H92" s="600"/>
      <c r="I92" s="595" t="s">
        <v>443</v>
      </c>
      <c r="J92" s="595"/>
      <c r="K92" s="595"/>
      <c r="L92" s="595"/>
      <c r="M92" s="595"/>
      <c r="N92" s="595"/>
      <c r="O92" s="595"/>
      <c r="P92" s="244"/>
    </row>
    <row r="93" spans="1:21" ht="49.5" customHeight="1">
      <c r="A93" s="622"/>
      <c r="B93" s="288" t="s">
        <v>129</v>
      </c>
      <c r="C93" s="632" t="s">
        <v>351</v>
      </c>
      <c r="D93" s="632"/>
      <c r="E93" s="632"/>
      <c r="F93" s="636">
        <v>2059000</v>
      </c>
      <c r="G93" s="637"/>
      <c r="H93" s="638"/>
      <c r="I93" s="640" t="s">
        <v>444</v>
      </c>
      <c r="J93" s="640"/>
      <c r="K93" s="640"/>
      <c r="L93" s="640"/>
      <c r="M93" s="640"/>
      <c r="N93" s="640"/>
      <c r="O93" s="640"/>
      <c r="P93" s="244"/>
    </row>
    <row r="94" spans="1:21" ht="24" customHeight="1">
      <c r="A94" s="622"/>
      <c r="B94" s="259" t="s">
        <v>304</v>
      </c>
      <c r="C94" s="596" t="s">
        <v>334</v>
      </c>
      <c r="D94" s="596"/>
      <c r="E94" s="596"/>
      <c r="F94" s="597">
        <v>1678000</v>
      </c>
      <c r="G94" s="597"/>
      <c r="H94" s="597"/>
      <c r="I94" s="598" t="s">
        <v>335</v>
      </c>
      <c r="J94" s="598"/>
      <c r="K94" s="598"/>
      <c r="L94" s="598"/>
      <c r="M94" s="598"/>
      <c r="N94" s="598"/>
      <c r="O94" s="598"/>
      <c r="P94" s="244"/>
    </row>
    <row r="95" spans="1:21" ht="24" customHeight="1">
      <c r="A95" s="622"/>
      <c r="B95" s="275" t="s">
        <v>305</v>
      </c>
      <c r="C95" s="629" t="s">
        <v>349</v>
      </c>
      <c r="D95" s="630"/>
      <c r="E95" s="631"/>
      <c r="F95" s="633">
        <v>11000</v>
      </c>
      <c r="G95" s="634"/>
      <c r="H95" s="635"/>
      <c r="I95" s="639" t="s">
        <v>352</v>
      </c>
      <c r="J95" s="639"/>
      <c r="K95" s="639"/>
      <c r="L95" s="639"/>
      <c r="M95" s="639"/>
      <c r="N95" s="639"/>
      <c r="O95" s="639"/>
      <c r="P95" s="244"/>
    </row>
    <row r="96" spans="1:21" ht="24" customHeight="1">
      <c r="A96" s="622"/>
      <c r="B96" s="614" t="s">
        <v>382</v>
      </c>
      <c r="C96" s="596" t="s">
        <v>122</v>
      </c>
      <c r="D96" s="596"/>
      <c r="E96" s="596"/>
      <c r="F96" s="597">
        <v>131000</v>
      </c>
      <c r="G96" s="597"/>
      <c r="H96" s="597"/>
      <c r="I96" s="598" t="s">
        <v>336</v>
      </c>
      <c r="J96" s="598"/>
      <c r="K96" s="598"/>
      <c r="L96" s="598"/>
      <c r="M96" s="598"/>
      <c r="N96" s="598"/>
      <c r="O96" s="598"/>
      <c r="P96" s="244"/>
    </row>
    <row r="97" spans="1:16" ht="24" customHeight="1">
      <c r="A97" s="622"/>
      <c r="B97" s="615"/>
      <c r="C97" s="599" t="s">
        <v>124</v>
      </c>
      <c r="D97" s="599"/>
      <c r="E97" s="599"/>
      <c r="F97" s="616">
        <v>263000</v>
      </c>
      <c r="G97" s="616"/>
      <c r="H97" s="616"/>
      <c r="I97" s="595" t="s">
        <v>337</v>
      </c>
      <c r="J97" s="595"/>
      <c r="K97" s="595"/>
      <c r="L97" s="595"/>
      <c r="M97" s="595"/>
      <c r="N97" s="595"/>
      <c r="O97" s="595"/>
      <c r="P97" s="244"/>
    </row>
    <row r="98" spans="1:16" ht="24" customHeight="1">
      <c r="A98" s="622"/>
      <c r="B98" s="615"/>
      <c r="C98" s="596" t="s">
        <v>338</v>
      </c>
      <c r="D98" s="596"/>
      <c r="E98" s="596"/>
      <c r="F98" s="597">
        <v>394000</v>
      </c>
      <c r="G98" s="597"/>
      <c r="H98" s="597"/>
      <c r="I98" s="598" t="s">
        <v>339</v>
      </c>
      <c r="J98" s="598"/>
      <c r="K98" s="598"/>
      <c r="L98" s="598"/>
      <c r="M98" s="598"/>
      <c r="N98" s="598"/>
      <c r="O98" s="598"/>
      <c r="P98" s="244"/>
    </row>
    <row r="99" spans="1:16" ht="24" customHeight="1">
      <c r="A99" s="623"/>
      <c r="B99" s="309" t="s">
        <v>383</v>
      </c>
      <c r="C99" s="603" t="s">
        <v>130</v>
      </c>
      <c r="D99" s="603"/>
      <c r="E99" s="603"/>
      <c r="F99" s="597">
        <v>510000</v>
      </c>
      <c r="G99" s="597"/>
      <c r="H99" s="597"/>
      <c r="I99" s="598" t="s">
        <v>342</v>
      </c>
      <c r="J99" s="598"/>
      <c r="K99" s="598"/>
      <c r="L99" s="598"/>
      <c r="M99" s="598"/>
      <c r="N99" s="598"/>
      <c r="O99" s="598"/>
      <c r="P99" s="244"/>
    </row>
    <row r="100" spans="1:16" ht="24" customHeight="1">
      <c r="A100" s="269" t="s">
        <v>341</v>
      </c>
      <c r="B100" s="259" t="s">
        <v>384</v>
      </c>
      <c r="C100" s="603" t="s">
        <v>130</v>
      </c>
      <c r="D100" s="603"/>
      <c r="E100" s="603"/>
      <c r="F100" s="597">
        <v>170000</v>
      </c>
      <c r="G100" s="597"/>
      <c r="H100" s="597"/>
      <c r="I100" s="598" t="s">
        <v>342</v>
      </c>
      <c r="J100" s="598"/>
      <c r="K100" s="598"/>
      <c r="L100" s="598"/>
      <c r="M100" s="598"/>
      <c r="N100" s="598"/>
      <c r="O100" s="598"/>
      <c r="P100" s="244"/>
    </row>
    <row r="101" spans="1:16" ht="24" customHeight="1">
      <c r="A101" s="608" t="s">
        <v>343</v>
      </c>
      <c r="B101" s="609"/>
      <c r="C101" s="609"/>
      <c r="D101" s="609"/>
      <c r="E101" s="609"/>
      <c r="F101" s="609"/>
      <c r="G101" s="609"/>
      <c r="H101" s="609"/>
      <c r="I101" s="609"/>
      <c r="J101" s="609"/>
      <c r="K101" s="609"/>
      <c r="L101" s="609"/>
      <c r="M101" s="609"/>
      <c r="N101" s="609"/>
      <c r="O101" s="609"/>
      <c r="P101" s="610"/>
    </row>
    <row r="102" spans="1:16" ht="24" customHeight="1">
      <c r="A102" s="608"/>
      <c r="B102" s="609"/>
      <c r="C102" s="609"/>
      <c r="D102" s="609"/>
      <c r="E102" s="609"/>
      <c r="F102" s="609"/>
      <c r="G102" s="609"/>
      <c r="H102" s="609"/>
      <c r="I102" s="609"/>
      <c r="J102" s="609"/>
      <c r="K102" s="609"/>
      <c r="L102" s="609"/>
      <c r="M102" s="609"/>
      <c r="N102" s="609"/>
      <c r="O102" s="609"/>
      <c r="P102" s="610"/>
    </row>
    <row r="103" spans="1:16" ht="38.25" customHeight="1">
      <c r="A103" s="611"/>
      <c r="B103" s="612"/>
      <c r="C103" s="612"/>
      <c r="D103" s="612"/>
      <c r="E103" s="612"/>
      <c r="F103" s="612"/>
      <c r="G103" s="612"/>
      <c r="H103" s="612"/>
      <c r="I103" s="612"/>
      <c r="J103" s="612"/>
      <c r="K103" s="612"/>
      <c r="L103" s="612"/>
      <c r="M103" s="612"/>
      <c r="N103" s="612"/>
      <c r="O103" s="612"/>
      <c r="P103" s="613"/>
    </row>
  </sheetData>
  <mergeCells count="131">
    <mergeCell ref="D1:F1"/>
    <mergeCell ref="C99:E99"/>
    <mergeCell ref="F99:H99"/>
    <mergeCell ref="I99:O99"/>
    <mergeCell ref="C87:E87"/>
    <mergeCell ref="F87:H87"/>
    <mergeCell ref="I87:O87"/>
    <mergeCell ref="A86:A99"/>
    <mergeCell ref="B47:C47"/>
    <mergeCell ref="D47:E47"/>
    <mergeCell ref="I88:O88"/>
    <mergeCell ref="C89:E89"/>
    <mergeCell ref="F89:H89"/>
    <mergeCell ref="I89:O89"/>
    <mergeCell ref="F92:H92"/>
    <mergeCell ref="I92:O92"/>
    <mergeCell ref="I84:O85"/>
    <mergeCell ref="C86:E86"/>
    <mergeCell ref="C95:E95"/>
    <mergeCell ref="C93:E93"/>
    <mergeCell ref="F95:H95"/>
    <mergeCell ref="F93:H93"/>
    <mergeCell ref="I95:O95"/>
    <mergeCell ref="I93:O93"/>
    <mergeCell ref="A101:P103"/>
    <mergeCell ref="C100:E100"/>
    <mergeCell ref="F100:H100"/>
    <mergeCell ref="I100:O100"/>
    <mergeCell ref="B96:B98"/>
    <mergeCell ref="C96:E96"/>
    <mergeCell ref="F96:H96"/>
    <mergeCell ref="I96:O96"/>
    <mergeCell ref="C97:E97"/>
    <mergeCell ref="F97:H97"/>
    <mergeCell ref="I97:O97"/>
    <mergeCell ref="C98:E98"/>
    <mergeCell ref="F98:H98"/>
    <mergeCell ref="I98:O98"/>
    <mergeCell ref="A76:A77"/>
    <mergeCell ref="B76:B77"/>
    <mergeCell ref="C76:E77"/>
    <mergeCell ref="F76:O76"/>
    <mergeCell ref="A78:A82"/>
    <mergeCell ref="I90:O90"/>
    <mergeCell ref="C94:E94"/>
    <mergeCell ref="F94:H94"/>
    <mergeCell ref="I94:O94"/>
    <mergeCell ref="C90:E90"/>
    <mergeCell ref="F90:H90"/>
    <mergeCell ref="A83:C83"/>
    <mergeCell ref="A84:A85"/>
    <mergeCell ref="B84:B85"/>
    <mergeCell ref="C84:E85"/>
    <mergeCell ref="F84:H85"/>
    <mergeCell ref="C92:E92"/>
    <mergeCell ref="F86:H86"/>
    <mergeCell ref="I86:O86"/>
    <mergeCell ref="C91:E91"/>
    <mergeCell ref="F91:H91"/>
    <mergeCell ref="I91:O91"/>
    <mergeCell ref="C88:E88"/>
    <mergeCell ref="F88:H88"/>
    <mergeCell ref="B68:C68"/>
    <mergeCell ref="D68:E68"/>
    <mergeCell ref="D56:E56"/>
    <mergeCell ref="D57:E57"/>
    <mergeCell ref="D58:E58"/>
    <mergeCell ref="D59:E59"/>
    <mergeCell ref="D60:E60"/>
    <mergeCell ref="D61:E61"/>
    <mergeCell ref="D62:E62"/>
    <mergeCell ref="D63:E63"/>
    <mergeCell ref="D64:E64"/>
    <mergeCell ref="D66:E66"/>
    <mergeCell ref="D67:E67"/>
    <mergeCell ref="D65:E65"/>
    <mergeCell ref="D55:E55"/>
    <mergeCell ref="D43:E43"/>
    <mergeCell ref="D44:E44"/>
    <mergeCell ref="D45:E45"/>
    <mergeCell ref="D46:E46"/>
    <mergeCell ref="D48:E48"/>
    <mergeCell ref="D49:E49"/>
    <mergeCell ref="D50:E50"/>
    <mergeCell ref="D51:E51"/>
    <mergeCell ref="D52:E52"/>
    <mergeCell ref="D53:E53"/>
    <mergeCell ref="D54:E54"/>
    <mergeCell ref="A34:C34"/>
    <mergeCell ref="D34:E34"/>
    <mergeCell ref="D35:E35"/>
    <mergeCell ref="B36:B43"/>
    <mergeCell ref="C36:C38"/>
    <mergeCell ref="D36:E38"/>
    <mergeCell ref="D39:E39"/>
    <mergeCell ref="D40:E40"/>
    <mergeCell ref="D41:E41"/>
    <mergeCell ref="D42:E42"/>
    <mergeCell ref="D30:E30"/>
    <mergeCell ref="D22:E22"/>
    <mergeCell ref="D23:E23"/>
    <mergeCell ref="D24:E24"/>
    <mergeCell ref="B25:C25"/>
    <mergeCell ref="D25:E25"/>
    <mergeCell ref="B26:C26"/>
    <mergeCell ref="D26:E26"/>
    <mergeCell ref="D27:E27"/>
    <mergeCell ref="B28:C28"/>
    <mergeCell ref="D28:E28"/>
    <mergeCell ref="B29:C29"/>
    <mergeCell ref="D29:E29"/>
    <mergeCell ref="D7:E7"/>
    <mergeCell ref="A2:F2"/>
    <mergeCell ref="D3:E3"/>
    <mergeCell ref="A5:C5"/>
    <mergeCell ref="D5:E5"/>
    <mergeCell ref="D6:E6"/>
    <mergeCell ref="D13:E13"/>
    <mergeCell ref="D21:E21"/>
    <mergeCell ref="D8:E8"/>
    <mergeCell ref="D9:E9"/>
    <mergeCell ref="D10:E10"/>
    <mergeCell ref="D11:E11"/>
    <mergeCell ref="D12:E12"/>
    <mergeCell ref="D14:E14"/>
    <mergeCell ref="D16:E16"/>
    <mergeCell ref="D17:E17"/>
    <mergeCell ref="D18:E18"/>
    <mergeCell ref="D19:E19"/>
    <mergeCell ref="D20:E20"/>
    <mergeCell ref="D15:E15"/>
  </mergeCells>
  <phoneticPr fontId="20"/>
  <dataValidations count="1">
    <dataValidation type="list" allowBlank="1" showInputMessage="1" showErrorMessage="1" sqref="G1">
      <formula1>"○,×"</formula1>
    </dataValidation>
  </dataValidations>
  <pageMargins left="0.7" right="0.7" top="0.75" bottom="0.75" header="0.3" footer="0.3"/>
  <pageSetup paperSize="9" scale="80" orientation="portrait" blackAndWhite="1" r:id="rId1"/>
  <rowBreaks count="1" manualBreakCount="1">
    <brk id="31" max="16383" man="1"/>
  </rowBreaks>
  <colBreaks count="1" manualBreakCount="1">
    <brk id="7" max="68"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69"/>
  <sheetViews>
    <sheetView view="pageBreakPreview" zoomScale="95" zoomScaleNormal="100" zoomScaleSheetLayoutView="95" workbookViewId="0">
      <selection activeCell="F17" sqref="F17"/>
    </sheetView>
  </sheetViews>
  <sheetFormatPr defaultRowHeight="24" customHeight="1"/>
  <cols>
    <col min="1" max="1" width="3.875" style="53" customWidth="1"/>
    <col min="2" max="2" width="4.125" style="53" customWidth="1"/>
    <col min="3" max="3" width="25" style="53" bestFit="1" customWidth="1"/>
    <col min="4" max="4" width="8.875" style="53" customWidth="1"/>
    <col min="5" max="5" width="9" style="53"/>
    <col min="6" max="6" width="38.875" style="53" customWidth="1"/>
    <col min="7" max="7" width="7.25" style="53" customWidth="1"/>
    <col min="8" max="256" width="9" style="53"/>
    <col min="257" max="257" width="3.875" style="53" customWidth="1"/>
    <col min="258" max="258" width="4.125" style="53" customWidth="1"/>
    <col min="259" max="259" width="25" style="53" bestFit="1" customWidth="1"/>
    <col min="260" max="260" width="8.875" style="53" customWidth="1"/>
    <col min="261" max="261" width="9" style="53"/>
    <col min="262" max="262" width="30.25" style="53" customWidth="1"/>
    <col min="263" max="512" width="9" style="53"/>
    <col min="513" max="513" width="3.875" style="53" customWidth="1"/>
    <col min="514" max="514" width="4.125" style="53" customWidth="1"/>
    <col min="515" max="515" width="25" style="53" bestFit="1" customWidth="1"/>
    <col min="516" max="516" width="8.875" style="53" customWidth="1"/>
    <col min="517" max="517" width="9" style="53"/>
    <col min="518" max="518" width="30.25" style="53" customWidth="1"/>
    <col min="519" max="768" width="9" style="53"/>
    <col min="769" max="769" width="3.875" style="53" customWidth="1"/>
    <col min="770" max="770" width="4.125" style="53" customWidth="1"/>
    <col min="771" max="771" width="25" style="53" bestFit="1" customWidth="1"/>
    <col min="772" max="772" width="8.875" style="53" customWidth="1"/>
    <col min="773" max="773" width="9" style="53"/>
    <col min="774" max="774" width="30.25" style="53" customWidth="1"/>
    <col min="775" max="1024" width="9" style="53"/>
    <col min="1025" max="1025" width="3.875" style="53" customWidth="1"/>
    <col min="1026" max="1026" width="4.125" style="53" customWidth="1"/>
    <col min="1027" max="1027" width="25" style="53" bestFit="1" customWidth="1"/>
    <col min="1028" max="1028" width="8.875" style="53" customWidth="1"/>
    <col min="1029" max="1029" width="9" style="53"/>
    <col min="1030" max="1030" width="30.25" style="53" customWidth="1"/>
    <col min="1031" max="1280" width="9" style="53"/>
    <col min="1281" max="1281" width="3.875" style="53" customWidth="1"/>
    <col min="1282" max="1282" width="4.125" style="53" customWidth="1"/>
    <col min="1283" max="1283" width="25" style="53" bestFit="1" customWidth="1"/>
    <col min="1284" max="1284" width="8.875" style="53" customWidth="1"/>
    <col min="1285" max="1285" width="9" style="53"/>
    <col min="1286" max="1286" width="30.25" style="53" customWidth="1"/>
    <col min="1287" max="1536" width="9" style="53"/>
    <col min="1537" max="1537" width="3.875" style="53" customWidth="1"/>
    <col min="1538" max="1538" width="4.125" style="53" customWidth="1"/>
    <col min="1539" max="1539" width="25" style="53" bestFit="1" customWidth="1"/>
    <col min="1540" max="1540" width="8.875" style="53" customWidth="1"/>
    <col min="1541" max="1541" width="9" style="53"/>
    <col min="1542" max="1542" width="30.25" style="53" customWidth="1"/>
    <col min="1543" max="1792" width="9" style="53"/>
    <col min="1793" max="1793" width="3.875" style="53" customWidth="1"/>
    <col min="1794" max="1794" width="4.125" style="53" customWidth="1"/>
    <col min="1795" max="1795" width="25" style="53" bestFit="1" customWidth="1"/>
    <col min="1796" max="1796" width="8.875" style="53" customWidth="1"/>
    <col min="1797" max="1797" width="9" style="53"/>
    <col min="1798" max="1798" width="30.25" style="53" customWidth="1"/>
    <col min="1799" max="2048" width="9" style="53"/>
    <col min="2049" max="2049" width="3.875" style="53" customWidth="1"/>
    <col min="2050" max="2050" width="4.125" style="53" customWidth="1"/>
    <col min="2051" max="2051" width="25" style="53" bestFit="1" customWidth="1"/>
    <col min="2052" max="2052" width="8.875" style="53" customWidth="1"/>
    <col min="2053" max="2053" width="9" style="53"/>
    <col min="2054" max="2054" width="30.25" style="53" customWidth="1"/>
    <col min="2055" max="2304" width="9" style="53"/>
    <col min="2305" max="2305" width="3.875" style="53" customWidth="1"/>
    <col min="2306" max="2306" width="4.125" style="53" customWidth="1"/>
    <col min="2307" max="2307" width="25" style="53" bestFit="1" customWidth="1"/>
    <col min="2308" max="2308" width="8.875" style="53" customWidth="1"/>
    <col min="2309" max="2309" width="9" style="53"/>
    <col min="2310" max="2310" width="30.25" style="53" customWidth="1"/>
    <col min="2311" max="2560" width="9" style="53"/>
    <col min="2561" max="2561" width="3.875" style="53" customWidth="1"/>
    <col min="2562" max="2562" width="4.125" style="53" customWidth="1"/>
    <col min="2563" max="2563" width="25" style="53" bestFit="1" customWidth="1"/>
    <col min="2564" max="2564" width="8.875" style="53" customWidth="1"/>
    <col min="2565" max="2565" width="9" style="53"/>
    <col min="2566" max="2566" width="30.25" style="53" customWidth="1"/>
    <col min="2567" max="2816" width="9" style="53"/>
    <col min="2817" max="2817" width="3.875" style="53" customWidth="1"/>
    <col min="2818" max="2818" width="4.125" style="53" customWidth="1"/>
    <col min="2819" max="2819" width="25" style="53" bestFit="1" customWidth="1"/>
    <col min="2820" max="2820" width="8.875" style="53" customWidth="1"/>
    <col min="2821" max="2821" width="9" style="53"/>
    <col min="2822" max="2822" width="30.25" style="53" customWidth="1"/>
    <col min="2823" max="3072" width="9" style="53"/>
    <col min="3073" max="3073" width="3.875" style="53" customWidth="1"/>
    <col min="3074" max="3074" width="4.125" style="53" customWidth="1"/>
    <col min="3075" max="3075" width="25" style="53" bestFit="1" customWidth="1"/>
    <col min="3076" max="3076" width="8.875" style="53" customWidth="1"/>
    <col min="3077" max="3077" width="9" style="53"/>
    <col min="3078" max="3078" width="30.25" style="53" customWidth="1"/>
    <col min="3079" max="3328" width="9" style="53"/>
    <col min="3329" max="3329" width="3.875" style="53" customWidth="1"/>
    <col min="3330" max="3330" width="4.125" style="53" customWidth="1"/>
    <col min="3331" max="3331" width="25" style="53" bestFit="1" customWidth="1"/>
    <col min="3332" max="3332" width="8.875" style="53" customWidth="1"/>
    <col min="3333" max="3333" width="9" style="53"/>
    <col min="3334" max="3334" width="30.25" style="53" customWidth="1"/>
    <col min="3335" max="3584" width="9" style="53"/>
    <col min="3585" max="3585" width="3.875" style="53" customWidth="1"/>
    <col min="3586" max="3586" width="4.125" style="53" customWidth="1"/>
    <col min="3587" max="3587" width="25" style="53" bestFit="1" customWidth="1"/>
    <col min="3588" max="3588" width="8.875" style="53" customWidth="1"/>
    <col min="3589" max="3589" width="9" style="53"/>
    <col min="3590" max="3590" width="30.25" style="53" customWidth="1"/>
    <col min="3591" max="3840" width="9" style="53"/>
    <col min="3841" max="3841" width="3.875" style="53" customWidth="1"/>
    <col min="3842" max="3842" width="4.125" style="53" customWidth="1"/>
    <col min="3843" max="3843" width="25" style="53" bestFit="1" customWidth="1"/>
    <col min="3844" max="3844" width="8.875" style="53" customWidth="1"/>
    <col min="3845" max="3845" width="9" style="53"/>
    <col min="3846" max="3846" width="30.25" style="53" customWidth="1"/>
    <col min="3847" max="4096" width="9" style="53"/>
    <col min="4097" max="4097" width="3.875" style="53" customWidth="1"/>
    <col min="4098" max="4098" width="4.125" style="53" customWidth="1"/>
    <col min="4099" max="4099" width="25" style="53" bestFit="1" customWidth="1"/>
    <col min="4100" max="4100" width="8.875" style="53" customWidth="1"/>
    <col min="4101" max="4101" width="9" style="53"/>
    <col min="4102" max="4102" width="30.25" style="53" customWidth="1"/>
    <col min="4103" max="4352" width="9" style="53"/>
    <col min="4353" max="4353" width="3.875" style="53" customWidth="1"/>
    <col min="4354" max="4354" width="4.125" style="53" customWidth="1"/>
    <col min="4355" max="4355" width="25" style="53" bestFit="1" customWidth="1"/>
    <col min="4356" max="4356" width="8.875" style="53" customWidth="1"/>
    <col min="4357" max="4357" width="9" style="53"/>
    <col min="4358" max="4358" width="30.25" style="53" customWidth="1"/>
    <col min="4359" max="4608" width="9" style="53"/>
    <col min="4609" max="4609" width="3.875" style="53" customWidth="1"/>
    <col min="4610" max="4610" width="4.125" style="53" customWidth="1"/>
    <col min="4611" max="4611" width="25" style="53" bestFit="1" customWidth="1"/>
    <col min="4612" max="4612" width="8.875" style="53" customWidth="1"/>
    <col min="4613" max="4613" width="9" style="53"/>
    <col min="4614" max="4614" width="30.25" style="53" customWidth="1"/>
    <col min="4615" max="4864" width="9" style="53"/>
    <col min="4865" max="4865" width="3.875" style="53" customWidth="1"/>
    <col min="4866" max="4866" width="4.125" style="53" customWidth="1"/>
    <col min="4867" max="4867" width="25" style="53" bestFit="1" customWidth="1"/>
    <col min="4868" max="4868" width="8.875" style="53" customWidth="1"/>
    <col min="4869" max="4869" width="9" style="53"/>
    <col min="4870" max="4870" width="30.25" style="53" customWidth="1"/>
    <col min="4871" max="5120" width="9" style="53"/>
    <col min="5121" max="5121" width="3.875" style="53" customWidth="1"/>
    <col min="5122" max="5122" width="4.125" style="53" customWidth="1"/>
    <col min="5123" max="5123" width="25" style="53" bestFit="1" customWidth="1"/>
    <col min="5124" max="5124" width="8.875" style="53" customWidth="1"/>
    <col min="5125" max="5125" width="9" style="53"/>
    <col min="5126" max="5126" width="30.25" style="53" customWidth="1"/>
    <col min="5127" max="5376" width="9" style="53"/>
    <col min="5377" max="5377" width="3.875" style="53" customWidth="1"/>
    <col min="5378" max="5378" width="4.125" style="53" customWidth="1"/>
    <col min="5379" max="5379" width="25" style="53" bestFit="1" customWidth="1"/>
    <col min="5380" max="5380" width="8.875" style="53" customWidth="1"/>
    <col min="5381" max="5381" width="9" style="53"/>
    <col min="5382" max="5382" width="30.25" style="53" customWidth="1"/>
    <col min="5383" max="5632" width="9" style="53"/>
    <col min="5633" max="5633" width="3.875" style="53" customWidth="1"/>
    <col min="5634" max="5634" width="4.125" style="53" customWidth="1"/>
    <col min="5635" max="5635" width="25" style="53" bestFit="1" customWidth="1"/>
    <col min="5636" max="5636" width="8.875" style="53" customWidth="1"/>
    <col min="5637" max="5637" width="9" style="53"/>
    <col min="5638" max="5638" width="30.25" style="53" customWidth="1"/>
    <col min="5639" max="5888" width="9" style="53"/>
    <col min="5889" max="5889" width="3.875" style="53" customWidth="1"/>
    <col min="5890" max="5890" width="4.125" style="53" customWidth="1"/>
    <col min="5891" max="5891" width="25" style="53" bestFit="1" customWidth="1"/>
    <col min="5892" max="5892" width="8.875" style="53" customWidth="1"/>
    <col min="5893" max="5893" width="9" style="53"/>
    <col min="5894" max="5894" width="30.25" style="53" customWidth="1"/>
    <col min="5895" max="6144" width="9" style="53"/>
    <col min="6145" max="6145" width="3.875" style="53" customWidth="1"/>
    <col min="6146" max="6146" width="4.125" style="53" customWidth="1"/>
    <col min="6147" max="6147" width="25" style="53" bestFit="1" customWidth="1"/>
    <col min="6148" max="6148" width="8.875" style="53" customWidth="1"/>
    <col min="6149" max="6149" width="9" style="53"/>
    <col min="6150" max="6150" width="30.25" style="53" customWidth="1"/>
    <col min="6151" max="6400" width="9" style="53"/>
    <col min="6401" max="6401" width="3.875" style="53" customWidth="1"/>
    <col min="6402" max="6402" width="4.125" style="53" customWidth="1"/>
    <col min="6403" max="6403" width="25" style="53" bestFit="1" customWidth="1"/>
    <col min="6404" max="6404" width="8.875" style="53" customWidth="1"/>
    <col min="6405" max="6405" width="9" style="53"/>
    <col min="6406" max="6406" width="30.25" style="53" customWidth="1"/>
    <col min="6407" max="6656" width="9" style="53"/>
    <col min="6657" max="6657" width="3.875" style="53" customWidth="1"/>
    <col min="6658" max="6658" width="4.125" style="53" customWidth="1"/>
    <col min="6659" max="6659" width="25" style="53" bestFit="1" customWidth="1"/>
    <col min="6660" max="6660" width="8.875" style="53" customWidth="1"/>
    <col min="6661" max="6661" width="9" style="53"/>
    <col min="6662" max="6662" width="30.25" style="53" customWidth="1"/>
    <col min="6663" max="6912" width="9" style="53"/>
    <col min="6913" max="6913" width="3.875" style="53" customWidth="1"/>
    <col min="6914" max="6914" width="4.125" style="53" customWidth="1"/>
    <col min="6915" max="6915" width="25" style="53" bestFit="1" customWidth="1"/>
    <col min="6916" max="6916" width="8.875" style="53" customWidth="1"/>
    <col min="6917" max="6917" width="9" style="53"/>
    <col min="6918" max="6918" width="30.25" style="53" customWidth="1"/>
    <col min="6919" max="7168" width="9" style="53"/>
    <col min="7169" max="7169" width="3.875" style="53" customWidth="1"/>
    <col min="7170" max="7170" width="4.125" style="53" customWidth="1"/>
    <col min="7171" max="7171" width="25" style="53" bestFit="1" customWidth="1"/>
    <col min="7172" max="7172" width="8.875" style="53" customWidth="1"/>
    <col min="7173" max="7173" width="9" style="53"/>
    <col min="7174" max="7174" width="30.25" style="53" customWidth="1"/>
    <col min="7175" max="7424" width="9" style="53"/>
    <col min="7425" max="7425" width="3.875" style="53" customWidth="1"/>
    <col min="7426" max="7426" width="4.125" style="53" customWidth="1"/>
    <col min="7427" max="7427" width="25" style="53" bestFit="1" customWidth="1"/>
    <col min="7428" max="7428" width="8.875" style="53" customWidth="1"/>
    <col min="7429" max="7429" width="9" style="53"/>
    <col min="7430" max="7430" width="30.25" style="53" customWidth="1"/>
    <col min="7431" max="7680" width="9" style="53"/>
    <col min="7681" max="7681" width="3.875" style="53" customWidth="1"/>
    <col min="7682" max="7682" width="4.125" style="53" customWidth="1"/>
    <col min="7683" max="7683" width="25" style="53" bestFit="1" customWidth="1"/>
    <col min="7684" max="7684" width="8.875" style="53" customWidth="1"/>
    <col min="7685" max="7685" width="9" style="53"/>
    <col min="7686" max="7686" width="30.25" style="53" customWidth="1"/>
    <col min="7687" max="7936" width="9" style="53"/>
    <col min="7937" max="7937" width="3.875" style="53" customWidth="1"/>
    <col min="7938" max="7938" width="4.125" style="53" customWidth="1"/>
    <col min="7939" max="7939" width="25" style="53" bestFit="1" customWidth="1"/>
    <col min="7940" max="7940" width="8.875" style="53" customWidth="1"/>
    <col min="7941" max="7941" width="9" style="53"/>
    <col min="7942" max="7942" width="30.25" style="53" customWidth="1"/>
    <col min="7943" max="8192" width="9" style="53"/>
    <col min="8193" max="8193" width="3.875" style="53" customWidth="1"/>
    <col min="8194" max="8194" width="4.125" style="53" customWidth="1"/>
    <col min="8195" max="8195" width="25" style="53" bestFit="1" customWidth="1"/>
    <col min="8196" max="8196" width="8.875" style="53" customWidth="1"/>
    <col min="8197" max="8197" width="9" style="53"/>
    <col min="8198" max="8198" width="30.25" style="53" customWidth="1"/>
    <col min="8199" max="8448" width="9" style="53"/>
    <col min="8449" max="8449" width="3.875" style="53" customWidth="1"/>
    <col min="8450" max="8450" width="4.125" style="53" customWidth="1"/>
    <col min="8451" max="8451" width="25" style="53" bestFit="1" customWidth="1"/>
    <col min="8452" max="8452" width="8.875" style="53" customWidth="1"/>
    <col min="8453" max="8453" width="9" style="53"/>
    <col min="8454" max="8454" width="30.25" style="53" customWidth="1"/>
    <col min="8455" max="8704" width="9" style="53"/>
    <col min="8705" max="8705" width="3.875" style="53" customWidth="1"/>
    <col min="8706" max="8706" width="4.125" style="53" customWidth="1"/>
    <col min="8707" max="8707" width="25" style="53" bestFit="1" customWidth="1"/>
    <col min="8708" max="8708" width="8.875" style="53" customWidth="1"/>
    <col min="8709" max="8709" width="9" style="53"/>
    <col min="8710" max="8710" width="30.25" style="53" customWidth="1"/>
    <col min="8711" max="8960" width="9" style="53"/>
    <col min="8961" max="8961" width="3.875" style="53" customWidth="1"/>
    <col min="8962" max="8962" width="4.125" style="53" customWidth="1"/>
    <col min="8963" max="8963" width="25" style="53" bestFit="1" customWidth="1"/>
    <col min="8964" max="8964" width="8.875" style="53" customWidth="1"/>
    <col min="8965" max="8965" width="9" style="53"/>
    <col min="8966" max="8966" width="30.25" style="53" customWidth="1"/>
    <col min="8967" max="9216" width="9" style="53"/>
    <col min="9217" max="9217" width="3.875" style="53" customWidth="1"/>
    <col min="9218" max="9218" width="4.125" style="53" customWidth="1"/>
    <col min="9219" max="9219" width="25" style="53" bestFit="1" customWidth="1"/>
    <col min="9220" max="9220" width="8.875" style="53" customWidth="1"/>
    <col min="9221" max="9221" width="9" style="53"/>
    <col min="9222" max="9222" width="30.25" style="53" customWidth="1"/>
    <col min="9223" max="9472" width="9" style="53"/>
    <col min="9473" max="9473" width="3.875" style="53" customWidth="1"/>
    <col min="9474" max="9474" width="4.125" style="53" customWidth="1"/>
    <col min="9475" max="9475" width="25" style="53" bestFit="1" customWidth="1"/>
    <col min="9476" max="9476" width="8.875" style="53" customWidth="1"/>
    <col min="9477" max="9477" width="9" style="53"/>
    <col min="9478" max="9478" width="30.25" style="53" customWidth="1"/>
    <col min="9479" max="9728" width="9" style="53"/>
    <col min="9729" max="9729" width="3.875" style="53" customWidth="1"/>
    <col min="9730" max="9730" width="4.125" style="53" customWidth="1"/>
    <col min="9731" max="9731" width="25" style="53" bestFit="1" customWidth="1"/>
    <col min="9732" max="9732" width="8.875" style="53" customWidth="1"/>
    <col min="9733" max="9733" width="9" style="53"/>
    <col min="9734" max="9734" width="30.25" style="53" customWidth="1"/>
    <col min="9735" max="9984" width="9" style="53"/>
    <col min="9985" max="9985" width="3.875" style="53" customWidth="1"/>
    <col min="9986" max="9986" width="4.125" style="53" customWidth="1"/>
    <col min="9987" max="9987" width="25" style="53" bestFit="1" customWidth="1"/>
    <col min="9988" max="9988" width="8.875" style="53" customWidth="1"/>
    <col min="9989" max="9989" width="9" style="53"/>
    <col min="9990" max="9990" width="30.25" style="53" customWidth="1"/>
    <col min="9991" max="10240" width="9" style="53"/>
    <col min="10241" max="10241" width="3.875" style="53" customWidth="1"/>
    <col min="10242" max="10242" width="4.125" style="53" customWidth="1"/>
    <col min="10243" max="10243" width="25" style="53" bestFit="1" customWidth="1"/>
    <col min="10244" max="10244" width="8.875" style="53" customWidth="1"/>
    <col min="10245" max="10245" width="9" style="53"/>
    <col min="10246" max="10246" width="30.25" style="53" customWidth="1"/>
    <col min="10247" max="10496" width="9" style="53"/>
    <col min="10497" max="10497" width="3.875" style="53" customWidth="1"/>
    <col min="10498" max="10498" width="4.125" style="53" customWidth="1"/>
    <col min="10499" max="10499" width="25" style="53" bestFit="1" customWidth="1"/>
    <col min="10500" max="10500" width="8.875" style="53" customWidth="1"/>
    <col min="10501" max="10501" width="9" style="53"/>
    <col min="10502" max="10502" width="30.25" style="53" customWidth="1"/>
    <col min="10503" max="10752" width="9" style="53"/>
    <col min="10753" max="10753" width="3.875" style="53" customWidth="1"/>
    <col min="10754" max="10754" width="4.125" style="53" customWidth="1"/>
    <col min="10755" max="10755" width="25" style="53" bestFit="1" customWidth="1"/>
    <col min="10756" max="10756" width="8.875" style="53" customWidth="1"/>
    <col min="10757" max="10757" width="9" style="53"/>
    <col min="10758" max="10758" width="30.25" style="53" customWidth="1"/>
    <col min="10759" max="11008" width="9" style="53"/>
    <col min="11009" max="11009" width="3.875" style="53" customWidth="1"/>
    <col min="11010" max="11010" width="4.125" style="53" customWidth="1"/>
    <col min="11011" max="11011" width="25" style="53" bestFit="1" customWidth="1"/>
    <col min="11012" max="11012" width="8.875" style="53" customWidth="1"/>
    <col min="11013" max="11013" width="9" style="53"/>
    <col min="11014" max="11014" width="30.25" style="53" customWidth="1"/>
    <col min="11015" max="11264" width="9" style="53"/>
    <col min="11265" max="11265" width="3.875" style="53" customWidth="1"/>
    <col min="11266" max="11266" width="4.125" style="53" customWidth="1"/>
    <col min="11267" max="11267" width="25" style="53" bestFit="1" customWidth="1"/>
    <col min="11268" max="11268" width="8.875" style="53" customWidth="1"/>
    <col min="11269" max="11269" width="9" style="53"/>
    <col min="11270" max="11270" width="30.25" style="53" customWidth="1"/>
    <col min="11271" max="11520" width="9" style="53"/>
    <col min="11521" max="11521" width="3.875" style="53" customWidth="1"/>
    <col min="11522" max="11522" width="4.125" style="53" customWidth="1"/>
    <col min="11523" max="11523" width="25" style="53" bestFit="1" customWidth="1"/>
    <col min="11524" max="11524" width="8.875" style="53" customWidth="1"/>
    <col min="11525" max="11525" width="9" style="53"/>
    <col min="11526" max="11526" width="30.25" style="53" customWidth="1"/>
    <col min="11527" max="11776" width="9" style="53"/>
    <col min="11777" max="11777" width="3.875" style="53" customWidth="1"/>
    <col min="11778" max="11778" width="4.125" style="53" customWidth="1"/>
    <col min="11779" max="11779" width="25" style="53" bestFit="1" customWidth="1"/>
    <col min="11780" max="11780" width="8.875" style="53" customWidth="1"/>
    <col min="11781" max="11781" width="9" style="53"/>
    <col min="11782" max="11782" width="30.25" style="53" customWidth="1"/>
    <col min="11783" max="12032" width="9" style="53"/>
    <col min="12033" max="12033" width="3.875" style="53" customWidth="1"/>
    <col min="12034" max="12034" width="4.125" style="53" customWidth="1"/>
    <col min="12035" max="12035" width="25" style="53" bestFit="1" customWidth="1"/>
    <col min="12036" max="12036" width="8.875" style="53" customWidth="1"/>
    <col min="12037" max="12037" width="9" style="53"/>
    <col min="12038" max="12038" width="30.25" style="53" customWidth="1"/>
    <col min="12039" max="12288" width="9" style="53"/>
    <col min="12289" max="12289" width="3.875" style="53" customWidth="1"/>
    <col min="12290" max="12290" width="4.125" style="53" customWidth="1"/>
    <col min="12291" max="12291" width="25" style="53" bestFit="1" customWidth="1"/>
    <col min="12292" max="12292" width="8.875" style="53" customWidth="1"/>
    <col min="12293" max="12293" width="9" style="53"/>
    <col min="12294" max="12294" width="30.25" style="53" customWidth="1"/>
    <col min="12295" max="12544" width="9" style="53"/>
    <col min="12545" max="12545" width="3.875" style="53" customWidth="1"/>
    <col min="12546" max="12546" width="4.125" style="53" customWidth="1"/>
    <col min="12547" max="12547" width="25" style="53" bestFit="1" customWidth="1"/>
    <col min="12548" max="12548" width="8.875" style="53" customWidth="1"/>
    <col min="12549" max="12549" width="9" style="53"/>
    <col min="12550" max="12550" width="30.25" style="53" customWidth="1"/>
    <col min="12551" max="12800" width="9" style="53"/>
    <col min="12801" max="12801" width="3.875" style="53" customWidth="1"/>
    <col min="12802" max="12802" width="4.125" style="53" customWidth="1"/>
    <col min="12803" max="12803" width="25" style="53" bestFit="1" customWidth="1"/>
    <col min="12804" max="12804" width="8.875" style="53" customWidth="1"/>
    <col min="12805" max="12805" width="9" style="53"/>
    <col min="12806" max="12806" width="30.25" style="53" customWidth="1"/>
    <col min="12807" max="13056" width="9" style="53"/>
    <col min="13057" max="13057" width="3.875" style="53" customWidth="1"/>
    <col min="13058" max="13058" width="4.125" style="53" customWidth="1"/>
    <col min="13059" max="13059" width="25" style="53" bestFit="1" customWidth="1"/>
    <col min="13060" max="13060" width="8.875" style="53" customWidth="1"/>
    <col min="13061" max="13061" width="9" style="53"/>
    <col min="13062" max="13062" width="30.25" style="53" customWidth="1"/>
    <col min="13063" max="13312" width="9" style="53"/>
    <col min="13313" max="13313" width="3.875" style="53" customWidth="1"/>
    <col min="13314" max="13314" width="4.125" style="53" customWidth="1"/>
    <col min="13315" max="13315" width="25" style="53" bestFit="1" customWidth="1"/>
    <col min="13316" max="13316" width="8.875" style="53" customWidth="1"/>
    <col min="13317" max="13317" width="9" style="53"/>
    <col min="13318" max="13318" width="30.25" style="53" customWidth="1"/>
    <col min="13319" max="13568" width="9" style="53"/>
    <col min="13569" max="13569" width="3.875" style="53" customWidth="1"/>
    <col min="13570" max="13570" width="4.125" style="53" customWidth="1"/>
    <col min="13571" max="13571" width="25" style="53" bestFit="1" customWidth="1"/>
    <col min="13572" max="13572" width="8.875" style="53" customWidth="1"/>
    <col min="13573" max="13573" width="9" style="53"/>
    <col min="13574" max="13574" width="30.25" style="53" customWidth="1"/>
    <col min="13575" max="13824" width="9" style="53"/>
    <col min="13825" max="13825" width="3.875" style="53" customWidth="1"/>
    <col min="13826" max="13826" width="4.125" style="53" customWidth="1"/>
    <col min="13827" max="13827" width="25" style="53" bestFit="1" customWidth="1"/>
    <col min="13828" max="13828" width="8.875" style="53" customWidth="1"/>
    <col min="13829" max="13829" width="9" style="53"/>
    <col min="13830" max="13830" width="30.25" style="53" customWidth="1"/>
    <col min="13831" max="14080" width="9" style="53"/>
    <col min="14081" max="14081" width="3.875" style="53" customWidth="1"/>
    <col min="14082" max="14082" width="4.125" style="53" customWidth="1"/>
    <col min="14083" max="14083" width="25" style="53" bestFit="1" customWidth="1"/>
    <col min="14084" max="14084" width="8.875" style="53" customWidth="1"/>
    <col min="14085" max="14085" width="9" style="53"/>
    <col min="14086" max="14086" width="30.25" style="53" customWidth="1"/>
    <col min="14087" max="14336" width="9" style="53"/>
    <col min="14337" max="14337" width="3.875" style="53" customWidth="1"/>
    <col min="14338" max="14338" width="4.125" style="53" customWidth="1"/>
    <col min="14339" max="14339" width="25" style="53" bestFit="1" customWidth="1"/>
    <col min="14340" max="14340" width="8.875" style="53" customWidth="1"/>
    <col min="14341" max="14341" width="9" style="53"/>
    <col min="14342" max="14342" width="30.25" style="53" customWidth="1"/>
    <col min="14343" max="14592" width="9" style="53"/>
    <col min="14593" max="14593" width="3.875" style="53" customWidth="1"/>
    <col min="14594" max="14594" width="4.125" style="53" customWidth="1"/>
    <col min="14595" max="14595" width="25" style="53" bestFit="1" customWidth="1"/>
    <col min="14596" max="14596" width="8.875" style="53" customWidth="1"/>
    <col min="14597" max="14597" width="9" style="53"/>
    <col min="14598" max="14598" width="30.25" style="53" customWidth="1"/>
    <col min="14599" max="14848" width="9" style="53"/>
    <col min="14849" max="14849" width="3.875" style="53" customWidth="1"/>
    <col min="14850" max="14850" width="4.125" style="53" customWidth="1"/>
    <col min="14851" max="14851" width="25" style="53" bestFit="1" customWidth="1"/>
    <col min="14852" max="14852" width="8.875" style="53" customWidth="1"/>
    <col min="14853" max="14853" width="9" style="53"/>
    <col min="14854" max="14854" width="30.25" style="53" customWidth="1"/>
    <col min="14855" max="15104" width="9" style="53"/>
    <col min="15105" max="15105" width="3.875" style="53" customWidth="1"/>
    <col min="15106" max="15106" width="4.125" style="53" customWidth="1"/>
    <col min="15107" max="15107" width="25" style="53" bestFit="1" customWidth="1"/>
    <col min="15108" max="15108" width="8.875" style="53" customWidth="1"/>
    <col min="15109" max="15109" width="9" style="53"/>
    <col min="15110" max="15110" width="30.25" style="53" customWidth="1"/>
    <col min="15111" max="15360" width="9" style="53"/>
    <col min="15361" max="15361" width="3.875" style="53" customWidth="1"/>
    <col min="15362" max="15362" width="4.125" style="53" customWidth="1"/>
    <col min="15363" max="15363" width="25" style="53" bestFit="1" customWidth="1"/>
    <col min="15364" max="15364" width="8.875" style="53" customWidth="1"/>
    <col min="15365" max="15365" width="9" style="53"/>
    <col min="15366" max="15366" width="30.25" style="53" customWidth="1"/>
    <col min="15367" max="15616" width="9" style="53"/>
    <col min="15617" max="15617" width="3.875" style="53" customWidth="1"/>
    <col min="15618" max="15618" width="4.125" style="53" customWidth="1"/>
    <col min="15619" max="15619" width="25" style="53" bestFit="1" customWidth="1"/>
    <col min="15620" max="15620" width="8.875" style="53" customWidth="1"/>
    <col min="15621" max="15621" width="9" style="53"/>
    <col min="15622" max="15622" width="30.25" style="53" customWidth="1"/>
    <col min="15623" max="15872" width="9" style="53"/>
    <col min="15873" max="15873" width="3.875" style="53" customWidth="1"/>
    <col min="15874" max="15874" width="4.125" style="53" customWidth="1"/>
    <col min="15875" max="15875" width="25" style="53" bestFit="1" customWidth="1"/>
    <col min="15876" max="15876" width="8.875" style="53" customWidth="1"/>
    <col min="15877" max="15877" width="9" style="53"/>
    <col min="15878" max="15878" width="30.25" style="53" customWidth="1"/>
    <col min="15879" max="16128" width="9" style="53"/>
    <col min="16129" max="16129" width="3.875" style="53" customWidth="1"/>
    <col min="16130" max="16130" width="4.125" style="53" customWidth="1"/>
    <col min="16131" max="16131" width="25" style="53" bestFit="1" customWidth="1"/>
    <col min="16132" max="16132" width="8.875" style="53" customWidth="1"/>
    <col min="16133" max="16133" width="9" style="53"/>
    <col min="16134" max="16134" width="30.25" style="53" customWidth="1"/>
    <col min="16135" max="16384" width="9" style="53"/>
  </cols>
  <sheetData>
    <row r="1" spans="1:7" ht="24" customHeight="1" thickBot="1">
      <c r="A1" s="50" t="s">
        <v>98</v>
      </c>
      <c r="B1" s="51"/>
      <c r="C1" s="51"/>
      <c r="D1" s="641" t="s">
        <v>385</v>
      </c>
      <c r="E1" s="641"/>
      <c r="F1" s="641"/>
      <c r="G1" s="311" t="s">
        <v>386</v>
      </c>
    </row>
    <row r="2" spans="1:7" ht="24" customHeight="1">
      <c r="A2" s="538" t="s">
        <v>393</v>
      </c>
      <c r="B2" s="538"/>
      <c r="C2" s="538"/>
      <c r="D2" s="538"/>
      <c r="E2" s="538"/>
      <c r="F2" s="538"/>
    </row>
    <row r="3" spans="1:7" ht="24" customHeight="1">
      <c r="A3" s="51"/>
      <c r="B3" s="51"/>
      <c r="C3" s="51"/>
      <c r="D3" s="539" t="s">
        <v>99</v>
      </c>
      <c r="E3" s="539"/>
      <c r="F3" s="54"/>
    </row>
    <row r="4" spans="1:7" ht="24" customHeight="1">
      <c r="A4" s="55" t="s">
        <v>100</v>
      </c>
      <c r="B4" s="56"/>
      <c r="C4" s="56"/>
      <c r="D4" s="56"/>
      <c r="E4" s="56"/>
      <c r="F4" s="56"/>
    </row>
    <row r="5" spans="1:7" ht="24" customHeight="1">
      <c r="A5" s="540" t="s">
        <v>101</v>
      </c>
      <c r="B5" s="541"/>
      <c r="C5" s="542"/>
      <c r="D5" s="540" t="s">
        <v>102</v>
      </c>
      <c r="E5" s="542"/>
      <c r="F5" s="57" t="s">
        <v>103</v>
      </c>
    </row>
    <row r="6" spans="1:7" ht="24" customHeight="1">
      <c r="A6" s="58" t="s">
        <v>104</v>
      </c>
      <c r="B6" s="59" t="s">
        <v>105</v>
      </c>
      <c r="C6" s="60"/>
      <c r="D6" s="543">
        <f>SUM(D7:E21)</f>
        <v>10256400</v>
      </c>
      <c r="E6" s="544"/>
      <c r="F6" s="61"/>
    </row>
    <row r="7" spans="1:7" ht="24" customHeight="1">
      <c r="A7" s="62"/>
      <c r="B7" s="63" t="s">
        <v>106</v>
      </c>
      <c r="C7" s="64" t="s">
        <v>107</v>
      </c>
      <c r="D7" s="642">
        <v>4868000</v>
      </c>
      <c r="E7" s="643"/>
      <c r="F7" s="65" t="s">
        <v>174</v>
      </c>
    </row>
    <row r="8" spans="1:7" ht="24" customHeight="1">
      <c r="A8" s="66"/>
      <c r="B8" s="67" t="s">
        <v>108</v>
      </c>
      <c r="C8" s="68" t="s">
        <v>109</v>
      </c>
      <c r="D8" s="644">
        <v>800000</v>
      </c>
      <c r="E8" s="645"/>
      <c r="F8" s="69" t="s">
        <v>397</v>
      </c>
    </row>
    <row r="9" spans="1:7" ht="24" customHeight="1">
      <c r="A9" s="66"/>
      <c r="B9" s="70" t="s">
        <v>110</v>
      </c>
      <c r="C9" s="71" t="s">
        <v>111</v>
      </c>
      <c r="D9" s="644">
        <v>2059000</v>
      </c>
      <c r="E9" s="645"/>
      <c r="F9" s="72" t="s">
        <v>175</v>
      </c>
    </row>
    <row r="10" spans="1:7" ht="24" customHeight="1">
      <c r="A10" s="66"/>
      <c r="B10" s="70" t="s">
        <v>112</v>
      </c>
      <c r="C10" s="71" t="s">
        <v>113</v>
      </c>
      <c r="D10" s="644">
        <v>380000</v>
      </c>
      <c r="E10" s="645"/>
      <c r="F10" s="72" t="s">
        <v>450</v>
      </c>
    </row>
    <row r="11" spans="1:7" ht="24" customHeight="1">
      <c r="A11" s="62"/>
      <c r="B11" s="70" t="s">
        <v>114</v>
      </c>
      <c r="C11" s="71" t="s">
        <v>115</v>
      </c>
      <c r="D11" s="644">
        <v>0</v>
      </c>
      <c r="E11" s="645"/>
      <c r="F11" s="72" t="s">
        <v>398</v>
      </c>
    </row>
    <row r="12" spans="1:7" ht="24" customHeight="1">
      <c r="A12" s="66"/>
      <c r="B12" s="70" t="s">
        <v>116</v>
      </c>
      <c r="C12" s="71" t="s">
        <v>117</v>
      </c>
      <c r="D12" s="644">
        <v>200000</v>
      </c>
      <c r="E12" s="645"/>
      <c r="F12" s="72" t="s">
        <v>176</v>
      </c>
    </row>
    <row r="13" spans="1:7" ht="24" customHeight="1">
      <c r="A13" s="66"/>
      <c r="B13" s="70" t="s">
        <v>118</v>
      </c>
      <c r="C13" s="228" t="s">
        <v>306</v>
      </c>
      <c r="D13" s="549">
        <v>290400</v>
      </c>
      <c r="E13" s="550"/>
      <c r="F13" s="294" t="s">
        <v>362</v>
      </c>
    </row>
    <row r="14" spans="1:7" ht="24" customHeight="1">
      <c r="A14" s="66"/>
      <c r="B14" s="70" t="s">
        <v>119</v>
      </c>
      <c r="C14" s="228" t="s">
        <v>307</v>
      </c>
      <c r="D14" s="551">
        <v>0</v>
      </c>
      <c r="E14" s="552"/>
      <c r="F14" s="289"/>
    </row>
    <row r="15" spans="1:7" ht="24" customHeight="1">
      <c r="A15" s="62"/>
      <c r="B15" s="70" t="s">
        <v>121</v>
      </c>
      <c r="C15" s="228" t="s">
        <v>308</v>
      </c>
      <c r="D15" s="551">
        <v>0</v>
      </c>
      <c r="E15" s="552"/>
      <c r="F15" s="289"/>
    </row>
    <row r="16" spans="1:7" ht="24" customHeight="1">
      <c r="A16" s="62"/>
      <c r="B16" s="67" t="s">
        <v>355</v>
      </c>
      <c r="C16" s="71" t="s">
        <v>120</v>
      </c>
      <c r="D16" s="644">
        <v>0</v>
      </c>
      <c r="E16" s="645"/>
      <c r="F16" s="72"/>
    </row>
    <row r="17" spans="1:6" ht="24" customHeight="1">
      <c r="A17" s="62"/>
      <c r="B17" s="67" t="s">
        <v>356</v>
      </c>
      <c r="C17" s="71" t="s">
        <v>122</v>
      </c>
      <c r="D17" s="644">
        <v>262000</v>
      </c>
      <c r="E17" s="645"/>
      <c r="F17" s="72" t="s">
        <v>177</v>
      </c>
    </row>
    <row r="18" spans="1:6" ht="24" customHeight="1">
      <c r="A18" s="66"/>
      <c r="B18" s="70" t="s">
        <v>357</v>
      </c>
      <c r="C18" s="71" t="s">
        <v>124</v>
      </c>
      <c r="D18" s="644">
        <v>263000</v>
      </c>
      <c r="E18" s="645"/>
      <c r="F18" s="72" t="s">
        <v>178</v>
      </c>
    </row>
    <row r="19" spans="1:6" ht="24" customHeight="1">
      <c r="A19" s="66"/>
      <c r="B19" s="70" t="s">
        <v>358</v>
      </c>
      <c r="C19" s="71" t="s">
        <v>126</v>
      </c>
      <c r="D19" s="644">
        <v>394000</v>
      </c>
      <c r="E19" s="645"/>
      <c r="F19" s="72" t="s">
        <v>179</v>
      </c>
    </row>
    <row r="20" spans="1:6" ht="24" customHeight="1">
      <c r="A20" s="66"/>
      <c r="B20" s="70" t="s">
        <v>359</v>
      </c>
      <c r="C20" s="71" t="s">
        <v>128</v>
      </c>
      <c r="D20" s="644">
        <v>570000</v>
      </c>
      <c r="E20" s="645"/>
      <c r="F20" s="110" t="s">
        <v>180</v>
      </c>
    </row>
    <row r="21" spans="1:6" ht="24" customHeight="1">
      <c r="A21" s="75"/>
      <c r="B21" s="70" t="s">
        <v>360</v>
      </c>
      <c r="C21" s="77" t="s">
        <v>130</v>
      </c>
      <c r="D21" s="648">
        <v>170000</v>
      </c>
      <c r="E21" s="649"/>
      <c r="F21" s="78" t="s">
        <v>181</v>
      </c>
    </row>
    <row r="22" spans="1:6" ht="24" customHeight="1">
      <c r="A22" s="62" t="s">
        <v>131</v>
      </c>
      <c r="B22" s="79" t="s">
        <v>132</v>
      </c>
      <c r="C22" s="80"/>
      <c r="D22" s="650">
        <f>SUM(D23:E26)</f>
        <v>7260000</v>
      </c>
      <c r="E22" s="651"/>
      <c r="F22" s="61"/>
    </row>
    <row r="23" spans="1:6" ht="24" customHeight="1">
      <c r="A23" s="81"/>
      <c r="B23" s="82" t="s">
        <v>182</v>
      </c>
      <c r="C23" s="68"/>
      <c r="D23" s="536">
        <v>6000000</v>
      </c>
      <c r="E23" s="537"/>
      <c r="F23" s="111" t="s">
        <v>183</v>
      </c>
    </row>
    <row r="24" spans="1:6" ht="24" customHeight="1">
      <c r="A24" s="81"/>
      <c r="B24" s="83" t="s">
        <v>184</v>
      </c>
      <c r="C24" s="71"/>
      <c r="D24" s="549">
        <v>30000</v>
      </c>
      <c r="E24" s="550"/>
      <c r="F24" s="112" t="s">
        <v>185</v>
      </c>
    </row>
    <row r="25" spans="1:6" ht="24" customHeight="1">
      <c r="A25" s="81"/>
      <c r="B25" s="557" t="s">
        <v>135</v>
      </c>
      <c r="C25" s="558"/>
      <c r="D25" s="644">
        <v>1200000</v>
      </c>
      <c r="E25" s="645"/>
      <c r="F25" s="112" t="s">
        <v>186</v>
      </c>
    </row>
    <row r="26" spans="1:6" ht="24" customHeight="1">
      <c r="A26" s="84"/>
      <c r="B26" s="559" t="s">
        <v>187</v>
      </c>
      <c r="C26" s="560"/>
      <c r="D26" s="648">
        <v>30000</v>
      </c>
      <c r="E26" s="649"/>
      <c r="F26" s="113" t="s">
        <v>188</v>
      </c>
    </row>
    <row r="27" spans="1:6" ht="24" customHeight="1">
      <c r="A27" s="85" t="s">
        <v>137</v>
      </c>
      <c r="B27" s="79" t="s">
        <v>138</v>
      </c>
      <c r="C27" s="80"/>
      <c r="D27" s="650">
        <v>660000</v>
      </c>
      <c r="E27" s="651"/>
      <c r="F27" s="114" t="s">
        <v>189</v>
      </c>
    </row>
    <row r="28" spans="1:6" ht="24" customHeight="1">
      <c r="A28" s="85" t="s">
        <v>139</v>
      </c>
      <c r="B28" s="565" t="s">
        <v>140</v>
      </c>
      <c r="C28" s="566"/>
      <c r="D28" s="646">
        <v>0</v>
      </c>
      <c r="E28" s="647"/>
      <c r="F28" s="86"/>
    </row>
    <row r="29" spans="1:6" ht="24" customHeight="1">
      <c r="A29" s="85" t="s">
        <v>141</v>
      </c>
      <c r="B29" s="567" t="s">
        <v>142</v>
      </c>
      <c r="C29" s="568"/>
      <c r="D29" s="646">
        <v>1000000</v>
      </c>
      <c r="E29" s="647"/>
      <c r="F29" s="86"/>
    </row>
    <row r="30" spans="1:6" ht="24" customHeight="1">
      <c r="A30" s="85" t="s">
        <v>143</v>
      </c>
      <c r="B30" s="79" t="s">
        <v>144</v>
      </c>
      <c r="C30" s="80"/>
      <c r="D30" s="650">
        <f>SUM(D6+D22+D27+D28+D29)</f>
        <v>19176400</v>
      </c>
      <c r="E30" s="651"/>
      <c r="F30" s="86"/>
    </row>
    <row r="31" spans="1:6" ht="24" customHeight="1">
      <c r="A31" s="74"/>
      <c r="B31" s="51"/>
      <c r="C31" s="51"/>
      <c r="D31" s="51"/>
      <c r="E31" s="87"/>
      <c r="F31" s="88"/>
    </row>
    <row r="32" spans="1:6" ht="24" customHeight="1">
      <c r="A32" s="50" t="s">
        <v>145</v>
      </c>
      <c r="B32" s="51"/>
      <c r="C32" s="51"/>
      <c r="D32" s="51"/>
      <c r="E32" s="51"/>
      <c r="F32" s="52"/>
    </row>
    <row r="33" spans="1:7" ht="24" customHeight="1">
      <c r="A33" s="55" t="s">
        <v>146</v>
      </c>
      <c r="B33" s="56"/>
      <c r="C33" s="56"/>
      <c r="D33" s="56"/>
      <c r="E33" s="56"/>
      <c r="F33" s="56"/>
    </row>
    <row r="34" spans="1:7" ht="24" customHeight="1">
      <c r="A34" s="569" t="s">
        <v>101</v>
      </c>
      <c r="B34" s="570"/>
      <c r="C34" s="571"/>
      <c r="D34" s="540" t="s">
        <v>102</v>
      </c>
      <c r="E34" s="542"/>
      <c r="F34" s="57" t="s">
        <v>103</v>
      </c>
    </row>
    <row r="35" spans="1:7" ht="24" customHeight="1">
      <c r="A35" s="58" t="s">
        <v>190</v>
      </c>
      <c r="B35" s="89" t="s">
        <v>147</v>
      </c>
      <c r="C35" s="79"/>
      <c r="D35" s="650">
        <f>SUM(D36:E48)</f>
        <v>13121400</v>
      </c>
      <c r="E35" s="651"/>
      <c r="F35" s="61"/>
    </row>
    <row r="36" spans="1:7" ht="24" customHeight="1">
      <c r="A36" s="90"/>
      <c r="B36" s="572" t="s">
        <v>148</v>
      </c>
      <c r="C36" s="575" t="s">
        <v>149</v>
      </c>
      <c r="D36" s="654">
        <v>5000000</v>
      </c>
      <c r="E36" s="655"/>
      <c r="F36" s="115" t="s">
        <v>191</v>
      </c>
    </row>
    <row r="37" spans="1:7" ht="24" customHeight="1">
      <c r="A37" s="90"/>
      <c r="B37" s="573"/>
      <c r="C37" s="576"/>
      <c r="D37" s="656"/>
      <c r="E37" s="657"/>
      <c r="F37" s="116" t="s">
        <v>192</v>
      </c>
    </row>
    <row r="38" spans="1:7" ht="24" customHeight="1">
      <c r="A38" s="90"/>
      <c r="B38" s="573"/>
      <c r="C38" s="577"/>
      <c r="D38" s="658"/>
      <c r="E38" s="659"/>
      <c r="F38" s="91"/>
    </row>
    <row r="39" spans="1:7" ht="24" customHeight="1">
      <c r="A39" s="90"/>
      <c r="B39" s="573"/>
      <c r="C39" s="92" t="s">
        <v>150</v>
      </c>
      <c r="D39" s="644">
        <v>165000</v>
      </c>
      <c r="E39" s="645"/>
      <c r="F39" s="72" t="s">
        <v>193</v>
      </c>
    </row>
    <row r="40" spans="1:7" ht="24" customHeight="1">
      <c r="A40" s="90"/>
      <c r="B40" s="573"/>
      <c r="C40" s="92" t="s">
        <v>151</v>
      </c>
      <c r="D40" s="644">
        <v>180000</v>
      </c>
      <c r="E40" s="645"/>
      <c r="F40" s="72" t="s">
        <v>194</v>
      </c>
    </row>
    <row r="41" spans="1:7" ht="24" customHeight="1">
      <c r="A41" s="90"/>
      <c r="B41" s="573"/>
      <c r="C41" s="93" t="s">
        <v>152</v>
      </c>
      <c r="D41" s="644">
        <v>1006000</v>
      </c>
      <c r="E41" s="645"/>
      <c r="F41" s="72"/>
    </row>
    <row r="42" spans="1:7" ht="24" customHeight="1">
      <c r="A42" s="90"/>
      <c r="B42" s="573"/>
      <c r="C42" s="93" t="s">
        <v>153</v>
      </c>
      <c r="D42" s="644">
        <v>26000</v>
      </c>
      <c r="E42" s="645"/>
      <c r="F42" s="72" t="s">
        <v>195</v>
      </c>
    </row>
    <row r="43" spans="1:7" ht="24" customHeight="1">
      <c r="A43" s="90"/>
      <c r="B43" s="574"/>
      <c r="C43" s="95" t="s">
        <v>154</v>
      </c>
      <c r="D43" s="648">
        <v>0</v>
      </c>
      <c r="E43" s="649"/>
      <c r="F43" s="78"/>
    </row>
    <row r="44" spans="1:7" ht="24" customHeight="1">
      <c r="A44" s="90"/>
      <c r="B44" s="96" t="s">
        <v>155</v>
      </c>
      <c r="C44" s="79"/>
      <c r="D44" s="650">
        <v>1815000</v>
      </c>
      <c r="E44" s="651"/>
      <c r="F44" s="97" t="s">
        <v>196</v>
      </c>
    </row>
    <row r="45" spans="1:7" ht="29.25" customHeight="1">
      <c r="A45" s="98"/>
      <c r="B45" s="99" t="s">
        <v>156</v>
      </c>
      <c r="C45" s="100"/>
      <c r="D45" s="646">
        <v>3720000</v>
      </c>
      <c r="E45" s="647"/>
      <c r="F45" s="101" t="s">
        <v>197</v>
      </c>
    </row>
    <row r="46" spans="1:7" ht="24" customHeight="1">
      <c r="A46" s="98"/>
      <c r="B46" s="99" t="s">
        <v>157</v>
      </c>
      <c r="C46" s="100"/>
      <c r="D46" s="646">
        <v>919000</v>
      </c>
      <c r="E46" s="647"/>
      <c r="F46" s="102" t="s">
        <v>176</v>
      </c>
    </row>
    <row r="47" spans="1:7" s="236" customFormat="1" ht="22.5" customHeight="1">
      <c r="A47" s="66"/>
      <c r="B47" s="624" t="s">
        <v>349</v>
      </c>
      <c r="C47" s="625"/>
      <c r="D47" s="662">
        <v>290400</v>
      </c>
      <c r="E47" s="663"/>
      <c r="F47" s="296" t="s">
        <v>362</v>
      </c>
      <c r="G47" s="126"/>
    </row>
    <row r="48" spans="1:7" ht="24" customHeight="1">
      <c r="A48" s="95"/>
      <c r="B48" s="96" t="s">
        <v>154</v>
      </c>
      <c r="C48" s="79"/>
      <c r="D48" s="650">
        <v>0</v>
      </c>
      <c r="E48" s="651"/>
      <c r="F48" s="61"/>
    </row>
    <row r="49" spans="1:6" ht="24" customHeight="1">
      <c r="A49" s="62" t="s">
        <v>198</v>
      </c>
      <c r="B49" s="51" t="s">
        <v>158</v>
      </c>
      <c r="C49" s="60"/>
      <c r="D49" s="650">
        <f>SUM(D50:E60)</f>
        <v>1967670</v>
      </c>
      <c r="E49" s="651"/>
      <c r="F49" s="61"/>
    </row>
    <row r="50" spans="1:6" ht="24" customHeight="1">
      <c r="A50" s="90"/>
      <c r="B50" s="103" t="s">
        <v>159</v>
      </c>
      <c r="C50" s="104"/>
      <c r="D50" s="664">
        <v>100000</v>
      </c>
      <c r="E50" s="665"/>
      <c r="F50" s="117" t="s">
        <v>199</v>
      </c>
    </row>
    <row r="51" spans="1:6" ht="24" customHeight="1">
      <c r="A51" s="90"/>
      <c r="B51" s="83" t="s">
        <v>160</v>
      </c>
      <c r="C51" s="71"/>
      <c r="D51" s="660">
        <v>10000</v>
      </c>
      <c r="E51" s="661"/>
      <c r="F51" s="118" t="s">
        <v>200</v>
      </c>
    </row>
    <row r="52" spans="1:6" ht="24" customHeight="1">
      <c r="A52" s="90"/>
      <c r="B52" s="83" t="s">
        <v>161</v>
      </c>
      <c r="C52" s="71"/>
      <c r="D52" s="660">
        <v>300000</v>
      </c>
      <c r="E52" s="661"/>
      <c r="F52" s="119" t="s">
        <v>201</v>
      </c>
    </row>
    <row r="53" spans="1:6" ht="24" customHeight="1">
      <c r="A53" s="90"/>
      <c r="B53" s="83" t="s">
        <v>162</v>
      </c>
      <c r="C53" s="71"/>
      <c r="D53" s="660">
        <v>160000</v>
      </c>
      <c r="E53" s="661"/>
      <c r="F53" s="118" t="s">
        <v>202</v>
      </c>
    </row>
    <row r="54" spans="1:6" ht="24" customHeight="1">
      <c r="A54" s="90"/>
      <c r="B54" s="83" t="s">
        <v>163</v>
      </c>
      <c r="C54" s="71"/>
      <c r="D54" s="660">
        <v>200000</v>
      </c>
      <c r="E54" s="661"/>
      <c r="F54" s="118" t="s">
        <v>203</v>
      </c>
    </row>
    <row r="55" spans="1:6" ht="24" customHeight="1">
      <c r="A55" s="90"/>
      <c r="B55" s="83" t="s">
        <v>164</v>
      </c>
      <c r="C55" s="71"/>
      <c r="D55" s="660">
        <v>300000</v>
      </c>
      <c r="E55" s="661"/>
      <c r="F55" s="118" t="s">
        <v>204</v>
      </c>
    </row>
    <row r="56" spans="1:6" ht="24" customHeight="1">
      <c r="A56" s="90"/>
      <c r="B56" s="83" t="s">
        <v>165</v>
      </c>
      <c r="C56" s="71"/>
      <c r="D56" s="660">
        <v>200000</v>
      </c>
      <c r="E56" s="661"/>
      <c r="F56" s="118" t="s">
        <v>205</v>
      </c>
    </row>
    <row r="57" spans="1:6" ht="24" customHeight="1">
      <c r="A57" s="90"/>
      <c r="B57" s="83" t="s">
        <v>166</v>
      </c>
      <c r="C57" s="71"/>
      <c r="D57" s="660">
        <v>547670</v>
      </c>
      <c r="E57" s="661"/>
      <c r="F57" s="118" t="s">
        <v>206</v>
      </c>
    </row>
    <row r="58" spans="1:6" ht="24" customHeight="1">
      <c r="A58" s="90"/>
      <c r="B58" s="83" t="s">
        <v>167</v>
      </c>
      <c r="C58" s="71"/>
      <c r="D58" s="660">
        <v>60000</v>
      </c>
      <c r="E58" s="661"/>
      <c r="F58" s="118" t="s">
        <v>207</v>
      </c>
    </row>
    <row r="59" spans="1:6" ht="24" customHeight="1">
      <c r="A59" s="90"/>
      <c r="B59" s="83" t="s">
        <v>168</v>
      </c>
      <c r="C59" s="71"/>
      <c r="D59" s="660">
        <v>80000</v>
      </c>
      <c r="E59" s="661"/>
      <c r="F59" s="118" t="s">
        <v>208</v>
      </c>
    </row>
    <row r="60" spans="1:6" ht="24" customHeight="1">
      <c r="A60" s="90"/>
      <c r="B60" s="90" t="s">
        <v>154</v>
      </c>
      <c r="C60" s="60"/>
      <c r="D60" s="652">
        <v>10000</v>
      </c>
      <c r="E60" s="653"/>
      <c r="F60" s="120" t="s">
        <v>209</v>
      </c>
    </row>
    <row r="61" spans="1:6" ht="24" customHeight="1">
      <c r="A61" s="58" t="s">
        <v>210</v>
      </c>
      <c r="B61" s="89" t="s">
        <v>169</v>
      </c>
      <c r="C61" s="104"/>
      <c r="D61" s="650">
        <f>SUM(D62:E64)</f>
        <v>1600000</v>
      </c>
      <c r="E61" s="651"/>
      <c r="F61" s="61"/>
    </row>
    <row r="62" spans="1:6" ht="24" customHeight="1">
      <c r="A62" s="90"/>
      <c r="B62" s="103" t="s">
        <v>170</v>
      </c>
      <c r="C62" s="104"/>
      <c r="D62" s="642">
        <v>1200000</v>
      </c>
      <c r="E62" s="643"/>
      <c r="F62" s="105" t="s">
        <v>211</v>
      </c>
    </row>
    <row r="63" spans="1:6" ht="24" customHeight="1">
      <c r="A63" s="90"/>
      <c r="B63" s="83" t="s">
        <v>171</v>
      </c>
      <c r="C63" s="71"/>
      <c r="D63" s="644">
        <v>400000</v>
      </c>
      <c r="E63" s="645"/>
      <c r="F63" s="106" t="s">
        <v>212</v>
      </c>
    </row>
    <row r="64" spans="1:6" ht="24" customHeight="1">
      <c r="A64" s="107"/>
      <c r="B64" s="107" t="s">
        <v>154</v>
      </c>
      <c r="C64" s="108"/>
      <c r="D64" s="648">
        <v>0</v>
      </c>
      <c r="E64" s="649"/>
      <c r="F64" s="78"/>
    </row>
    <row r="65" spans="1:6" ht="24" customHeight="1">
      <c r="A65" s="85" t="s">
        <v>213</v>
      </c>
      <c r="B65" s="56" t="s">
        <v>214</v>
      </c>
      <c r="C65" s="108"/>
      <c r="D65" s="650">
        <v>660000</v>
      </c>
      <c r="E65" s="651"/>
      <c r="F65" s="121" t="s">
        <v>215</v>
      </c>
    </row>
    <row r="66" spans="1:6" ht="24" customHeight="1">
      <c r="A66" s="122" t="s">
        <v>216</v>
      </c>
      <c r="B66" s="59" t="s">
        <v>172</v>
      </c>
      <c r="C66" s="79"/>
      <c r="D66" s="650">
        <v>1440000</v>
      </c>
      <c r="E66" s="651"/>
      <c r="F66" s="123" t="s">
        <v>217</v>
      </c>
    </row>
    <row r="67" spans="1:6" ht="24" customHeight="1">
      <c r="A67" s="85" t="s">
        <v>218</v>
      </c>
      <c r="B67" s="51" t="s">
        <v>154</v>
      </c>
      <c r="C67" s="60"/>
      <c r="D67" s="650">
        <v>387330</v>
      </c>
      <c r="E67" s="651"/>
      <c r="F67" s="61" t="s">
        <v>353</v>
      </c>
    </row>
    <row r="68" spans="1:6" ht="24" customHeight="1">
      <c r="A68" s="85" t="s">
        <v>219</v>
      </c>
      <c r="B68" s="586" t="s">
        <v>220</v>
      </c>
      <c r="C68" s="587"/>
      <c r="D68" s="650">
        <f>SUM(D35+D49+D61+D65+D66+D67)</f>
        <v>19176400</v>
      </c>
      <c r="E68" s="651"/>
      <c r="F68" s="61"/>
    </row>
    <row r="69" spans="1:6" ht="18.75" customHeight="1">
      <c r="A69" s="89"/>
      <c r="B69" s="89" t="s">
        <v>173</v>
      </c>
      <c r="C69" s="89"/>
      <c r="D69" s="109"/>
      <c r="E69" s="89"/>
      <c r="F69" s="89"/>
    </row>
  </sheetData>
  <mergeCells count="72">
    <mergeCell ref="B47:C47"/>
    <mergeCell ref="D47:E47"/>
    <mergeCell ref="B68:C68"/>
    <mergeCell ref="D68:E68"/>
    <mergeCell ref="D62:E62"/>
    <mergeCell ref="D63:E63"/>
    <mergeCell ref="D64:E64"/>
    <mergeCell ref="D65:E65"/>
    <mergeCell ref="D66:E66"/>
    <mergeCell ref="D67:E67"/>
    <mergeCell ref="D61:E61"/>
    <mergeCell ref="D50:E50"/>
    <mergeCell ref="D51:E51"/>
    <mergeCell ref="D52:E52"/>
    <mergeCell ref="D53:E53"/>
    <mergeCell ref="D54:E54"/>
    <mergeCell ref="D55:E55"/>
    <mergeCell ref="D56:E56"/>
    <mergeCell ref="D57:E57"/>
    <mergeCell ref="D58:E58"/>
    <mergeCell ref="D59:E59"/>
    <mergeCell ref="D60:E60"/>
    <mergeCell ref="D49:E49"/>
    <mergeCell ref="A34:C34"/>
    <mergeCell ref="D34:E34"/>
    <mergeCell ref="D35:E35"/>
    <mergeCell ref="B36:B43"/>
    <mergeCell ref="C36:C38"/>
    <mergeCell ref="D36:E38"/>
    <mergeCell ref="D39:E39"/>
    <mergeCell ref="D40:E40"/>
    <mergeCell ref="D41:E41"/>
    <mergeCell ref="D42:E42"/>
    <mergeCell ref="D43:E43"/>
    <mergeCell ref="D44:E44"/>
    <mergeCell ref="D45:E45"/>
    <mergeCell ref="D46:E46"/>
    <mergeCell ref="D48:E48"/>
    <mergeCell ref="D30:E30"/>
    <mergeCell ref="D22:E22"/>
    <mergeCell ref="D23:E23"/>
    <mergeCell ref="D24:E24"/>
    <mergeCell ref="B28:C28"/>
    <mergeCell ref="D28:E28"/>
    <mergeCell ref="B29:C29"/>
    <mergeCell ref="D29:E29"/>
    <mergeCell ref="D21:E21"/>
    <mergeCell ref="B25:C25"/>
    <mergeCell ref="D25:E25"/>
    <mergeCell ref="B26:C26"/>
    <mergeCell ref="D26:E26"/>
    <mergeCell ref="D27:E27"/>
    <mergeCell ref="D16:E16"/>
    <mergeCell ref="D17:E17"/>
    <mergeCell ref="D18:E18"/>
    <mergeCell ref="D19:E19"/>
    <mergeCell ref="D20:E20"/>
    <mergeCell ref="D1:F1"/>
    <mergeCell ref="D13:E13"/>
    <mergeCell ref="D14:E14"/>
    <mergeCell ref="D15:E15"/>
    <mergeCell ref="D7:E7"/>
    <mergeCell ref="A2:F2"/>
    <mergeCell ref="D3:E3"/>
    <mergeCell ref="A5:C5"/>
    <mergeCell ref="D5:E5"/>
    <mergeCell ref="D6:E6"/>
    <mergeCell ref="D8:E8"/>
    <mergeCell ref="D9:E9"/>
    <mergeCell ref="D10:E10"/>
    <mergeCell ref="D11:E11"/>
    <mergeCell ref="D12:E12"/>
  </mergeCells>
  <phoneticPr fontId="6"/>
  <dataValidations count="1">
    <dataValidation type="list" allowBlank="1" showInputMessage="1" showErrorMessage="1" sqref="G1">
      <formula1>"○,×"</formula1>
    </dataValidation>
  </dataValidations>
  <printOptions horizontalCentered="1"/>
  <pageMargins left="0.78740157480314965" right="0.19685039370078741" top="0.39370078740157483" bottom="0.39370078740157483" header="0.51181102362204722" footer="0.51181102362204722"/>
  <pageSetup paperSize="9" scale="87" orientation="portrait" r:id="rId1"/>
  <headerFooter alignWithMargins="0"/>
  <rowBreaks count="1" manualBreakCount="1">
    <brk id="31"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【参考】　記入方法</vt:lpstr>
      <vt:lpstr>様式6</vt:lpstr>
      <vt:lpstr>様式１</vt:lpstr>
      <vt:lpstr>様式２-1号</vt:lpstr>
      <vt:lpstr>様式2-2</vt:lpstr>
      <vt:lpstr>【参考】様式2-2　記入例</vt:lpstr>
      <vt:lpstr>様式３号</vt:lpstr>
      <vt:lpstr>様式４ </vt:lpstr>
      <vt:lpstr>【参考】様式４　記入例</vt:lpstr>
      <vt:lpstr>様式５</vt:lpstr>
      <vt:lpstr>資料１</vt:lpstr>
      <vt:lpstr>'【参考】　記入方法'!Print_Area</vt:lpstr>
      <vt:lpstr>'【参考】様式2-2　記入例'!Print_Area</vt:lpstr>
      <vt:lpstr>'【参考】様式４　記入例'!Print_Area</vt:lpstr>
      <vt:lpstr>資料１!Print_Area</vt:lpstr>
      <vt:lpstr>様式１!Print_Area</vt:lpstr>
      <vt:lpstr>'様式２-1号'!Print_Area</vt:lpstr>
      <vt:lpstr>'様式2-2'!Print_Area</vt:lpstr>
      <vt:lpstr>'様式４ '!Print_Area</vt:lpstr>
      <vt:lpstr>様式５!Print_Area</vt:lpstr>
      <vt:lpstr>様式6!Print_Area</vt:lpstr>
      <vt:lpstr>様式6!Print_Titles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町田祐一郎</dc:creator>
  <cp:lastModifiedBy>唐渡篤子</cp:lastModifiedBy>
  <cp:lastPrinted>2024-01-19T05:25:11Z</cp:lastPrinted>
  <dcterms:created xsi:type="dcterms:W3CDTF">2021-08-19T07:42:07Z</dcterms:created>
  <dcterms:modified xsi:type="dcterms:W3CDTF">2025-02-12T07:28:54Z</dcterms:modified>
</cp:coreProperties>
</file>